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520" windowHeight="6795" activeTab="1"/>
  </bookViews>
  <sheets>
    <sheet name="MM" sheetId="1" r:id="rId1"/>
    <sheet name="MIM" sheetId="2" r:id="rId2"/>
  </sheets>
  <calcPr calcId="125725"/>
  <extLst>
    <ext uri="smNativeData">
      <pm:revision xmlns:pm="pm" day="1455300754" val="694"/>
    </ext>
  </extLst>
</workbook>
</file>

<file path=xl/calcChain.xml><?xml version="1.0" encoding="utf-8"?>
<calcChain xmlns="http://schemas.openxmlformats.org/spreadsheetml/2006/main">
  <c r="J234" i="1"/>
  <c r="L275" i="2"/>
  <c r="J275"/>
  <c r="H275"/>
  <c r="K227"/>
  <c r="Q109"/>
  <c r="Q91" l="1"/>
  <c r="Q92"/>
  <c r="Q93"/>
  <c r="Q94"/>
  <c r="Q95"/>
  <c r="Q96"/>
  <c r="Q97"/>
  <c r="Q98"/>
  <c r="L142" i="1"/>
  <c r="M142"/>
  <c r="N142"/>
  <c r="K142"/>
  <c r="K141"/>
  <c r="L141"/>
  <c r="M141"/>
  <c r="N141"/>
  <c r="O141"/>
  <c r="P141"/>
  <c r="Q141"/>
  <c r="R141"/>
  <c r="T141"/>
  <c r="J141"/>
  <c r="J142" i="2" l="1"/>
  <c r="J225" i="1"/>
  <c r="J226" s="1"/>
  <c r="L127"/>
  <c r="M127"/>
  <c r="N127"/>
  <c r="K127"/>
  <c r="K126"/>
  <c r="L126"/>
  <c r="M126"/>
  <c r="N126"/>
  <c r="J126"/>
  <c r="J158" i="2"/>
  <c r="N143"/>
  <c r="M143"/>
  <c r="L143"/>
  <c r="K143"/>
  <c r="K144" s="1"/>
  <c r="L142"/>
  <c r="K142"/>
  <c r="M142"/>
  <c r="N142"/>
  <c r="O92"/>
  <c r="K128" i="1" l="1"/>
  <c r="P92" i="2"/>
  <c r="T192"/>
  <c r="S192"/>
  <c r="R192"/>
  <c r="N192"/>
  <c r="M192"/>
  <c r="L192"/>
  <c r="K192"/>
  <c r="J192"/>
  <c r="A192"/>
  <c r="T199"/>
  <c r="N199"/>
  <c r="M199"/>
  <c r="L199"/>
  <c r="K199"/>
  <c r="J199"/>
  <c r="A199"/>
  <c r="T193"/>
  <c r="S193"/>
  <c r="R193"/>
  <c r="N193"/>
  <c r="M193"/>
  <c r="L193"/>
  <c r="K193"/>
  <c r="J193"/>
  <c r="A193"/>
  <c r="T235"/>
  <c r="S235"/>
  <c r="R235"/>
  <c r="N235"/>
  <c r="M235"/>
  <c r="L235"/>
  <c r="K235"/>
  <c r="J235"/>
  <c r="A235"/>
  <c r="T213"/>
  <c r="S213"/>
  <c r="R213"/>
  <c r="N213"/>
  <c r="M213"/>
  <c r="L213"/>
  <c r="K213"/>
  <c r="J213"/>
  <c r="A213"/>
  <c r="T221"/>
  <c r="S221"/>
  <c r="R221"/>
  <c r="N221"/>
  <c r="M221"/>
  <c r="L221"/>
  <c r="K221"/>
  <c r="J221"/>
  <c r="A221"/>
  <c r="T236"/>
  <c r="S236"/>
  <c r="R236"/>
  <c r="N236"/>
  <c r="M236"/>
  <c r="L236"/>
  <c r="K236"/>
  <c r="J236"/>
  <c r="A236"/>
  <c r="Q245"/>
  <c r="O245"/>
  <c r="T225" i="1"/>
  <c r="S225"/>
  <c r="R225"/>
  <c r="P245" i="2" l="1"/>
  <c r="A210"/>
  <c r="J210"/>
  <c r="K210"/>
  <c r="L210"/>
  <c r="M210"/>
  <c r="N210"/>
  <c r="R210"/>
  <c r="S210"/>
  <c r="T210"/>
  <c r="A211"/>
  <c r="J211"/>
  <c r="K211"/>
  <c r="L211"/>
  <c r="M211"/>
  <c r="N211"/>
  <c r="R211"/>
  <c r="S211"/>
  <c r="T211"/>
  <c r="A212"/>
  <c r="J212"/>
  <c r="K212"/>
  <c r="L212"/>
  <c r="M212"/>
  <c r="N212"/>
  <c r="R212"/>
  <c r="A214"/>
  <c r="J214"/>
  <c r="K214"/>
  <c r="L214"/>
  <c r="M214"/>
  <c r="N214"/>
  <c r="T214"/>
  <c r="A215"/>
  <c r="J215"/>
  <c r="K215"/>
  <c r="L215"/>
  <c r="M215"/>
  <c r="N215"/>
  <c r="T215"/>
  <c r="N170" i="1" l="1"/>
  <c r="T190"/>
  <c r="S190"/>
  <c r="Q111" i="2"/>
  <c r="O111"/>
  <c r="P111" l="1"/>
  <c r="Q136"/>
  <c r="Q137"/>
  <c r="Q135"/>
  <c r="Q132"/>
  <c r="Q133"/>
  <c r="Q131"/>
  <c r="O136"/>
  <c r="M298"/>
  <c r="L298"/>
  <c r="K298"/>
  <c r="S297"/>
  <c r="R297"/>
  <c r="Q297"/>
  <c r="M297"/>
  <c r="L297"/>
  <c r="K297"/>
  <c r="J297"/>
  <c r="P296"/>
  <c r="N296"/>
  <c r="P295"/>
  <c r="N295"/>
  <c r="P293"/>
  <c r="N293"/>
  <c r="P292"/>
  <c r="N292"/>
  <c r="P290"/>
  <c r="N290"/>
  <c r="P288"/>
  <c r="N288"/>
  <c r="P286"/>
  <c r="N286"/>
  <c r="P284"/>
  <c r="N284"/>
  <c r="T276"/>
  <c r="S276"/>
  <c r="L276"/>
  <c r="J276"/>
  <c r="N275"/>
  <c r="N274"/>
  <c r="T262"/>
  <c r="S262"/>
  <c r="R262"/>
  <c r="N262"/>
  <c r="N263" s="1"/>
  <c r="M262"/>
  <c r="M263" s="1"/>
  <c r="L262"/>
  <c r="L263" s="1"/>
  <c r="K262"/>
  <c r="K263" s="1"/>
  <c r="J262"/>
  <c r="Q261"/>
  <c r="O261"/>
  <c r="Q260"/>
  <c r="O260"/>
  <c r="Q259"/>
  <c r="O259"/>
  <c r="Q258"/>
  <c r="O258"/>
  <c r="Q257"/>
  <c r="O257"/>
  <c r="Q256"/>
  <c r="O256"/>
  <c r="T246"/>
  <c r="T247" s="1"/>
  <c r="S246"/>
  <c r="S247" s="1"/>
  <c r="R246"/>
  <c r="R247" s="1"/>
  <c r="N246"/>
  <c r="N247" s="1"/>
  <c r="M246"/>
  <c r="M247" s="1"/>
  <c r="L246"/>
  <c r="L247" s="1"/>
  <c r="K246"/>
  <c r="K247" s="1"/>
  <c r="J246"/>
  <c r="J247" s="1"/>
  <c r="A246"/>
  <c r="T242"/>
  <c r="S242"/>
  <c r="R242"/>
  <c r="N242"/>
  <c r="M242"/>
  <c r="L242"/>
  <c r="K242"/>
  <c r="J242"/>
  <c r="A242"/>
  <c r="T241"/>
  <c r="S241"/>
  <c r="R241"/>
  <c r="N241"/>
  <c r="M241"/>
  <c r="L241"/>
  <c r="K241"/>
  <c r="J241"/>
  <c r="A241"/>
  <c r="T240"/>
  <c r="S240"/>
  <c r="R240"/>
  <c r="Q240"/>
  <c r="N240"/>
  <c r="M240"/>
  <c r="L240"/>
  <c r="K240"/>
  <c r="J240"/>
  <c r="A240"/>
  <c r="T239"/>
  <c r="S239"/>
  <c r="R239"/>
  <c r="N239"/>
  <c r="M239"/>
  <c r="L239"/>
  <c r="K239"/>
  <c r="J239"/>
  <c r="A239"/>
  <c r="T238"/>
  <c r="S238"/>
  <c r="R238"/>
  <c r="N238"/>
  <c r="M238"/>
  <c r="L238"/>
  <c r="K238"/>
  <c r="J238"/>
  <c r="A238"/>
  <c r="T237"/>
  <c r="S237"/>
  <c r="R237"/>
  <c r="N237"/>
  <c r="M237"/>
  <c r="L237"/>
  <c r="K237"/>
  <c r="J237"/>
  <c r="A237"/>
  <c r="T234"/>
  <c r="S234"/>
  <c r="R234"/>
  <c r="Q234"/>
  <c r="N234"/>
  <c r="M234"/>
  <c r="L234"/>
  <c r="K234"/>
  <c r="J234"/>
  <c r="A234"/>
  <c r="T224"/>
  <c r="S224"/>
  <c r="R224"/>
  <c r="N224"/>
  <c r="M224"/>
  <c r="L224"/>
  <c r="K224"/>
  <c r="J224"/>
  <c r="A224"/>
  <c r="T216"/>
  <c r="S216"/>
  <c r="R216"/>
  <c r="N216"/>
  <c r="M216"/>
  <c r="L216"/>
  <c r="K216"/>
  <c r="J216"/>
  <c r="J217" s="1"/>
  <c r="A216"/>
  <c r="T223"/>
  <c r="S223"/>
  <c r="S225" s="1"/>
  <c r="R223"/>
  <c r="P223"/>
  <c r="O223"/>
  <c r="N223"/>
  <c r="M223"/>
  <c r="L223"/>
  <c r="K223"/>
  <c r="J223"/>
  <c r="A223"/>
  <c r="T222"/>
  <c r="P222"/>
  <c r="O222"/>
  <c r="N222"/>
  <c r="M222"/>
  <c r="L222"/>
  <c r="K222"/>
  <c r="J222"/>
  <c r="A222"/>
  <c r="T220"/>
  <c r="N220"/>
  <c r="M220"/>
  <c r="L220"/>
  <c r="K220"/>
  <c r="J220"/>
  <c r="A220"/>
  <c r="T219"/>
  <c r="N219"/>
  <c r="M219"/>
  <c r="L219"/>
  <c r="K219"/>
  <c r="J219"/>
  <c r="A219"/>
  <c r="T201"/>
  <c r="S201"/>
  <c r="R201"/>
  <c r="N201"/>
  <c r="M201"/>
  <c r="L201"/>
  <c r="K201"/>
  <c r="J201"/>
  <c r="A201"/>
  <c r="T200"/>
  <c r="S200"/>
  <c r="R200"/>
  <c r="N200"/>
  <c r="M200"/>
  <c r="L200"/>
  <c r="K200"/>
  <c r="J200"/>
  <c r="A200"/>
  <c r="T198"/>
  <c r="S198"/>
  <c r="R198"/>
  <c r="N198"/>
  <c r="M198"/>
  <c r="L198"/>
  <c r="K198"/>
  <c r="J198"/>
  <c r="A198"/>
  <c r="T197"/>
  <c r="S197"/>
  <c r="R197"/>
  <c r="P197"/>
  <c r="O197"/>
  <c r="N197"/>
  <c r="M197"/>
  <c r="L197"/>
  <c r="K197"/>
  <c r="J197"/>
  <c r="A197"/>
  <c r="T196"/>
  <c r="S196"/>
  <c r="R196"/>
  <c r="N196"/>
  <c r="M196"/>
  <c r="L196"/>
  <c r="K196"/>
  <c r="J196"/>
  <c r="A196"/>
  <c r="T195"/>
  <c r="S195"/>
  <c r="R195"/>
  <c r="N195"/>
  <c r="M195"/>
  <c r="L195"/>
  <c r="K195"/>
  <c r="J195"/>
  <c r="A195"/>
  <c r="T194"/>
  <c r="S194"/>
  <c r="R194"/>
  <c r="N194"/>
  <c r="M194"/>
  <c r="L194"/>
  <c r="K194"/>
  <c r="J194"/>
  <c r="A194"/>
  <c r="T191"/>
  <c r="S191"/>
  <c r="R191"/>
  <c r="P191"/>
  <c r="O191"/>
  <c r="N191"/>
  <c r="M191"/>
  <c r="L191"/>
  <c r="K191"/>
  <c r="J191"/>
  <c r="A191"/>
  <c r="T190"/>
  <c r="S190"/>
  <c r="R190"/>
  <c r="N190"/>
  <c r="M190"/>
  <c r="L190"/>
  <c r="K190"/>
  <c r="J190"/>
  <c r="A190"/>
  <c r="T189"/>
  <c r="S189"/>
  <c r="R189"/>
  <c r="N189"/>
  <c r="M189"/>
  <c r="L189"/>
  <c r="K189"/>
  <c r="J189"/>
  <c r="A189"/>
  <c r="T188"/>
  <c r="S188"/>
  <c r="R188"/>
  <c r="N188"/>
  <c r="M188"/>
  <c r="L188"/>
  <c r="K188"/>
  <c r="J188"/>
  <c r="A188"/>
  <c r="T187"/>
  <c r="S187"/>
  <c r="R187"/>
  <c r="N187"/>
  <c r="L187"/>
  <c r="K187"/>
  <c r="J187"/>
  <c r="A187"/>
  <c r="T186"/>
  <c r="S186"/>
  <c r="R186"/>
  <c r="N186"/>
  <c r="M186"/>
  <c r="L186"/>
  <c r="K186"/>
  <c r="J186"/>
  <c r="A186"/>
  <c r="T185"/>
  <c r="S185"/>
  <c r="R185"/>
  <c r="N185"/>
  <c r="M185"/>
  <c r="L185"/>
  <c r="K185"/>
  <c r="J185"/>
  <c r="A185"/>
  <c r="T184"/>
  <c r="S184"/>
  <c r="R184"/>
  <c r="N184"/>
  <c r="M184"/>
  <c r="L184"/>
  <c r="K184"/>
  <c r="J184"/>
  <c r="A184"/>
  <c r="T183"/>
  <c r="S183"/>
  <c r="R183"/>
  <c r="N183"/>
  <c r="M183"/>
  <c r="L183"/>
  <c r="K183"/>
  <c r="J183"/>
  <c r="A183"/>
  <c r="T182"/>
  <c r="S182"/>
  <c r="R182"/>
  <c r="N182"/>
  <c r="M182"/>
  <c r="L182"/>
  <c r="K182"/>
  <c r="J182"/>
  <c r="A182"/>
  <c r="T181"/>
  <c r="S181"/>
  <c r="R181"/>
  <c r="N181"/>
  <c r="M181"/>
  <c r="L181"/>
  <c r="K181"/>
  <c r="J181"/>
  <c r="A181"/>
  <c r="T180"/>
  <c r="S180"/>
  <c r="R180"/>
  <c r="N180"/>
  <c r="M180"/>
  <c r="L180"/>
  <c r="K180"/>
  <c r="J180"/>
  <c r="A180"/>
  <c r="T179"/>
  <c r="S179"/>
  <c r="R179"/>
  <c r="N179"/>
  <c r="M179"/>
  <c r="L179"/>
  <c r="K179"/>
  <c r="J179"/>
  <c r="A179"/>
  <c r="T178"/>
  <c r="S178"/>
  <c r="R178"/>
  <c r="N178"/>
  <c r="M178"/>
  <c r="L178"/>
  <c r="K178"/>
  <c r="J178"/>
  <c r="A178"/>
  <c r="T158"/>
  <c r="S158"/>
  <c r="R158"/>
  <c r="N158"/>
  <c r="N159" s="1"/>
  <c r="M158"/>
  <c r="M159" s="1"/>
  <c r="L158"/>
  <c r="L159" s="1"/>
  <c r="K158"/>
  <c r="K159" s="1"/>
  <c r="Q157"/>
  <c r="O157"/>
  <c r="O242" s="1"/>
  <c r="Q155"/>
  <c r="O155"/>
  <c r="O188" s="1"/>
  <c r="Q154"/>
  <c r="Q237" s="1"/>
  <c r="O154"/>
  <c r="O237" s="1"/>
  <c r="Q152"/>
  <c r="Q182" s="1"/>
  <c r="O152"/>
  <c r="Q151"/>
  <c r="O151"/>
  <c r="O239" s="1"/>
  <c r="Q150"/>
  <c r="Q181" s="1"/>
  <c r="O150"/>
  <c r="R142"/>
  <c r="Q141"/>
  <c r="O141"/>
  <c r="Q140"/>
  <c r="O140"/>
  <c r="Q139"/>
  <c r="O139"/>
  <c r="O137"/>
  <c r="O135"/>
  <c r="O133"/>
  <c r="O132"/>
  <c r="O131"/>
  <c r="Q129"/>
  <c r="O129"/>
  <c r="Q128"/>
  <c r="O128"/>
  <c r="Q127"/>
  <c r="O127"/>
  <c r="Q126"/>
  <c r="O126"/>
  <c r="Q125"/>
  <c r="O125"/>
  <c r="Q123"/>
  <c r="O123"/>
  <c r="Q122"/>
  <c r="O122"/>
  <c r="Q121"/>
  <c r="O121"/>
  <c r="Q120"/>
  <c r="O120"/>
  <c r="Q119"/>
  <c r="O119"/>
  <c r="T113"/>
  <c r="S113"/>
  <c r="R113"/>
  <c r="N113"/>
  <c r="M113"/>
  <c r="L113"/>
  <c r="K113"/>
  <c r="J113"/>
  <c r="Q112"/>
  <c r="Q246" s="1"/>
  <c r="Q247" s="1"/>
  <c r="O112"/>
  <c r="O246" s="1"/>
  <c r="O247" s="1"/>
  <c r="Q110"/>
  <c r="O110"/>
  <c r="Q219"/>
  <c r="O109"/>
  <c r="O219" s="1"/>
  <c r="Q108"/>
  <c r="Q223" s="1"/>
  <c r="Q107"/>
  <c r="Q222" s="1"/>
  <c r="O199"/>
  <c r="Q106"/>
  <c r="O106"/>
  <c r="O220" s="1"/>
  <c r="T99"/>
  <c r="S99"/>
  <c r="R99"/>
  <c r="N99"/>
  <c r="M99"/>
  <c r="L99"/>
  <c r="K99"/>
  <c r="J99"/>
  <c r="Q212"/>
  <c r="O98"/>
  <c r="O212" s="1"/>
  <c r="Q215"/>
  <c r="O97"/>
  <c r="O215" s="1"/>
  <c r="Q214"/>
  <c r="O96"/>
  <c r="O214" s="1"/>
  <c r="Q216"/>
  <c r="O95"/>
  <c r="O216" s="1"/>
  <c r="Q198"/>
  <c r="O93"/>
  <c r="O198" s="1"/>
  <c r="O91"/>
  <c r="O213" s="1"/>
  <c r="T85"/>
  <c r="S85"/>
  <c r="R85"/>
  <c r="N85"/>
  <c r="M85"/>
  <c r="L85"/>
  <c r="K85"/>
  <c r="J85"/>
  <c r="Q84"/>
  <c r="Q241" s="1"/>
  <c r="O84"/>
  <c r="O241" s="1"/>
  <c r="Q83"/>
  <c r="O83"/>
  <c r="Q82"/>
  <c r="Q197" s="1"/>
  <c r="Q81"/>
  <c r="Q192" s="1"/>
  <c r="O81"/>
  <c r="O192" s="1"/>
  <c r="Q80"/>
  <c r="Q196" s="1"/>
  <c r="O80"/>
  <c r="Q79"/>
  <c r="O79"/>
  <c r="O194" s="1"/>
  <c r="Q78"/>
  <c r="Q221" s="1"/>
  <c r="O78"/>
  <c r="O221" s="1"/>
  <c r="T72"/>
  <c r="S72"/>
  <c r="R72"/>
  <c r="N72"/>
  <c r="M72"/>
  <c r="L72"/>
  <c r="K72"/>
  <c r="J72"/>
  <c r="Q71"/>
  <c r="Q238" s="1"/>
  <c r="O71"/>
  <c r="O238" s="1"/>
  <c r="Q70"/>
  <c r="Q211" s="1"/>
  <c r="O70"/>
  <c r="O211" s="1"/>
  <c r="Q69"/>
  <c r="Q210" s="1"/>
  <c r="O69"/>
  <c r="O210" s="1"/>
  <c r="Q68"/>
  <c r="O68"/>
  <c r="O186" s="1"/>
  <c r="Q67"/>
  <c r="Q191" s="1"/>
  <c r="Q66"/>
  <c r="O66"/>
  <c r="O190" s="1"/>
  <c r="Q65"/>
  <c r="Q189" s="1"/>
  <c r="O65"/>
  <c r="O189" s="1"/>
  <c r="T59"/>
  <c r="S59"/>
  <c r="R59"/>
  <c r="N59"/>
  <c r="M59"/>
  <c r="L59"/>
  <c r="K59"/>
  <c r="J59"/>
  <c r="O58"/>
  <c r="P58" s="1"/>
  <c r="P240" s="1"/>
  <c r="Q57"/>
  <c r="O57"/>
  <c r="O200" s="1"/>
  <c r="Q56"/>
  <c r="Q187" s="1"/>
  <c r="O56"/>
  <c r="O187" s="1"/>
  <c r="Q55"/>
  <c r="Q201" s="1"/>
  <c r="O55"/>
  <c r="O201" s="1"/>
  <c r="Q54"/>
  <c r="O54"/>
  <c r="Q53"/>
  <c r="O53"/>
  <c r="O184" s="1"/>
  <c r="Q52"/>
  <c r="Q183" s="1"/>
  <c r="O52"/>
  <c r="O183" s="1"/>
  <c r="T46"/>
  <c r="S46"/>
  <c r="R46"/>
  <c r="N46"/>
  <c r="M46"/>
  <c r="L46"/>
  <c r="K46"/>
  <c r="J46"/>
  <c r="O45"/>
  <c r="P45" s="1"/>
  <c r="P234" s="1"/>
  <c r="Q44"/>
  <c r="O44"/>
  <c r="Q43"/>
  <c r="Q180" s="1"/>
  <c r="O43"/>
  <c r="O180" s="1"/>
  <c r="Q42"/>
  <c r="Q179" s="1"/>
  <c r="O42"/>
  <c r="O179" s="1"/>
  <c r="Q41"/>
  <c r="Q236" s="1"/>
  <c r="O41"/>
  <c r="O236" s="1"/>
  <c r="Q40"/>
  <c r="O40"/>
  <c r="O178" s="1"/>
  <c r="M273" i="1"/>
  <c r="L273"/>
  <c r="K273"/>
  <c r="S272"/>
  <c r="R272"/>
  <c r="Q272"/>
  <c r="M272"/>
  <c r="L272"/>
  <c r="K272"/>
  <c r="J272"/>
  <c r="P271"/>
  <c r="N271"/>
  <c r="P270"/>
  <c r="N270"/>
  <c r="P268"/>
  <c r="N268"/>
  <c r="P267"/>
  <c r="N267"/>
  <c r="P265"/>
  <c r="N265"/>
  <c r="P263"/>
  <c r="N263"/>
  <c r="P261"/>
  <c r="N261"/>
  <c r="P259"/>
  <c r="N259"/>
  <c r="T226"/>
  <c r="S226"/>
  <c r="R226"/>
  <c r="N225"/>
  <c r="N227" s="1"/>
  <c r="M225"/>
  <c r="M226" s="1"/>
  <c r="L225"/>
  <c r="L227" s="1"/>
  <c r="K225"/>
  <c r="K227" s="1"/>
  <c r="Q224"/>
  <c r="O224"/>
  <c r="Q223"/>
  <c r="O223"/>
  <c r="Q222"/>
  <c r="O222"/>
  <c r="Q221"/>
  <c r="O221"/>
  <c r="Q220"/>
  <c r="O220"/>
  <c r="T210"/>
  <c r="S210"/>
  <c r="R210"/>
  <c r="N210"/>
  <c r="M210"/>
  <c r="L210"/>
  <c r="K210"/>
  <c r="J210"/>
  <c r="A210"/>
  <c r="T209"/>
  <c r="S209"/>
  <c r="S211" s="1"/>
  <c r="R209"/>
  <c r="R211" s="1"/>
  <c r="N209"/>
  <c r="N211" s="1"/>
  <c r="M209"/>
  <c r="L209"/>
  <c r="L211" s="1"/>
  <c r="K209"/>
  <c r="J209"/>
  <c r="A209"/>
  <c r="T206"/>
  <c r="S206"/>
  <c r="R206"/>
  <c r="N206"/>
  <c r="M206"/>
  <c r="L206"/>
  <c r="K206"/>
  <c r="J206"/>
  <c r="A206"/>
  <c r="T205"/>
  <c r="S205"/>
  <c r="R205"/>
  <c r="N205"/>
  <c r="M205"/>
  <c r="K205"/>
  <c r="J205"/>
  <c r="A205"/>
  <c r="T204"/>
  <c r="S204"/>
  <c r="R204"/>
  <c r="Q204"/>
  <c r="N204"/>
  <c r="M204"/>
  <c r="L204"/>
  <c r="K204"/>
  <c r="J204"/>
  <c r="A204"/>
  <c r="T203"/>
  <c r="S203"/>
  <c r="R203"/>
  <c r="Q203"/>
  <c r="N203"/>
  <c r="M203"/>
  <c r="L203"/>
  <c r="K203"/>
  <c r="J203"/>
  <c r="A203"/>
  <c r="T202"/>
  <c r="S202"/>
  <c r="R202"/>
  <c r="N202"/>
  <c r="M202"/>
  <c r="L202"/>
  <c r="K202"/>
  <c r="J202"/>
  <c r="A202"/>
  <c r="T201"/>
  <c r="S201"/>
  <c r="R201"/>
  <c r="N201"/>
  <c r="M201"/>
  <c r="L201"/>
  <c r="K201"/>
  <c r="J201"/>
  <c r="T189"/>
  <c r="T191" s="1"/>
  <c r="S189"/>
  <c r="S191" s="1"/>
  <c r="R189"/>
  <c r="R191" s="1"/>
  <c r="N189"/>
  <c r="N191" s="1"/>
  <c r="M189"/>
  <c r="M191" s="1"/>
  <c r="L189"/>
  <c r="L191" s="1"/>
  <c r="K189"/>
  <c r="K191" s="1"/>
  <c r="J189"/>
  <c r="J191" s="1"/>
  <c r="A189"/>
  <c r="T186"/>
  <c r="M186"/>
  <c r="L186"/>
  <c r="K186"/>
  <c r="J186"/>
  <c r="A186"/>
  <c r="T185"/>
  <c r="S185"/>
  <c r="R185"/>
  <c r="N185"/>
  <c r="L185"/>
  <c r="K185"/>
  <c r="J185"/>
  <c r="A185"/>
  <c r="T184"/>
  <c r="S184"/>
  <c r="R184"/>
  <c r="N184"/>
  <c r="M184"/>
  <c r="L184"/>
  <c r="K184"/>
  <c r="J184"/>
  <c r="A184"/>
  <c r="T183"/>
  <c r="N183"/>
  <c r="M183"/>
  <c r="L183"/>
  <c r="K183"/>
  <c r="J183"/>
  <c r="A183"/>
  <c r="R182"/>
  <c r="N182"/>
  <c r="M182"/>
  <c r="L182"/>
  <c r="K182"/>
  <c r="J182"/>
  <c r="A182"/>
  <c r="T181"/>
  <c r="S181"/>
  <c r="R181"/>
  <c r="N181"/>
  <c r="M181"/>
  <c r="L181"/>
  <c r="K181"/>
  <c r="J181"/>
  <c r="A181"/>
  <c r="T180"/>
  <c r="S180"/>
  <c r="R180"/>
  <c r="N180"/>
  <c r="M180"/>
  <c r="L180"/>
  <c r="K180"/>
  <c r="J180"/>
  <c r="A180"/>
  <c r="T179"/>
  <c r="S179"/>
  <c r="R179"/>
  <c r="N179"/>
  <c r="M179"/>
  <c r="L179"/>
  <c r="K179"/>
  <c r="J179"/>
  <c r="A179"/>
  <c r="T169"/>
  <c r="T170" s="1"/>
  <c r="S169"/>
  <c r="S170" s="1"/>
  <c r="R169"/>
  <c r="R170" s="1"/>
  <c r="M169"/>
  <c r="M170" s="1"/>
  <c r="L169"/>
  <c r="L170" s="1"/>
  <c r="K169"/>
  <c r="K170" s="1"/>
  <c r="J169"/>
  <c r="T166"/>
  <c r="S166"/>
  <c r="R166"/>
  <c r="N166"/>
  <c r="M166"/>
  <c r="L166"/>
  <c r="K166"/>
  <c r="J166"/>
  <c r="A166"/>
  <c r="T165"/>
  <c r="S165"/>
  <c r="R165"/>
  <c r="N165"/>
  <c r="L165"/>
  <c r="K165"/>
  <c r="J165"/>
  <c r="A165"/>
  <c r="T164"/>
  <c r="S164"/>
  <c r="R164"/>
  <c r="N164"/>
  <c r="L164"/>
  <c r="K164"/>
  <c r="J164"/>
  <c r="A164"/>
  <c r="T163"/>
  <c r="S163"/>
  <c r="R163"/>
  <c r="N163"/>
  <c r="M163"/>
  <c r="L163"/>
  <c r="K163"/>
  <c r="J163"/>
  <c r="A163"/>
  <c r="T162"/>
  <c r="S162"/>
  <c r="R162"/>
  <c r="N162"/>
  <c r="M162"/>
  <c r="L162"/>
  <c r="K162"/>
  <c r="J162"/>
  <c r="T161"/>
  <c r="S161"/>
  <c r="R161"/>
  <c r="N161"/>
  <c r="M161"/>
  <c r="L161"/>
  <c r="K161"/>
  <c r="J161"/>
  <c r="A161"/>
  <c r="T160"/>
  <c r="S160"/>
  <c r="R160"/>
  <c r="N160"/>
  <c r="M160"/>
  <c r="L160"/>
  <c r="K160"/>
  <c r="J160"/>
  <c r="A160"/>
  <c r="T159"/>
  <c r="S159"/>
  <c r="R159"/>
  <c r="N159"/>
  <c r="M159"/>
  <c r="L159"/>
  <c r="K159"/>
  <c r="J159"/>
  <c r="A159"/>
  <c r="T158"/>
  <c r="S158"/>
  <c r="R158"/>
  <c r="N158"/>
  <c r="M158"/>
  <c r="L158"/>
  <c r="K158"/>
  <c r="J158"/>
  <c r="A158"/>
  <c r="T157"/>
  <c r="S157"/>
  <c r="R157"/>
  <c r="N157"/>
  <c r="M157"/>
  <c r="L157"/>
  <c r="K157"/>
  <c r="J157"/>
  <c r="A157"/>
  <c r="T156"/>
  <c r="S156"/>
  <c r="R156"/>
  <c r="N156"/>
  <c r="M156"/>
  <c r="L156"/>
  <c r="K156"/>
  <c r="J156"/>
  <c r="A156"/>
  <c r="T155"/>
  <c r="S155"/>
  <c r="R155"/>
  <c r="N155"/>
  <c r="M155"/>
  <c r="L155"/>
  <c r="K155"/>
  <c r="J155"/>
  <c r="A155"/>
  <c r="T154"/>
  <c r="S154"/>
  <c r="R154"/>
  <c r="N154"/>
  <c r="M154"/>
  <c r="L154"/>
  <c r="K154"/>
  <c r="J154"/>
  <c r="A154"/>
  <c r="T153"/>
  <c r="S153"/>
  <c r="R153"/>
  <c r="N153"/>
  <c r="M153"/>
  <c r="L153"/>
  <c r="K153"/>
  <c r="J153"/>
  <c r="A153"/>
  <c r="T152"/>
  <c r="S152"/>
  <c r="R152"/>
  <c r="N152"/>
  <c r="M152"/>
  <c r="L152"/>
  <c r="K152"/>
  <c r="J152"/>
  <c r="A152"/>
  <c r="T151"/>
  <c r="S151"/>
  <c r="R151"/>
  <c r="N151"/>
  <c r="M151"/>
  <c r="L151"/>
  <c r="K151"/>
  <c r="J151"/>
  <c r="A151"/>
  <c r="T150"/>
  <c r="S150"/>
  <c r="R150"/>
  <c r="N150"/>
  <c r="M150"/>
  <c r="L150"/>
  <c r="K150"/>
  <c r="J150"/>
  <c r="A150"/>
  <c r="Q140"/>
  <c r="O140"/>
  <c r="Q138"/>
  <c r="O138"/>
  <c r="Q137"/>
  <c r="O137"/>
  <c r="Q135"/>
  <c r="O135"/>
  <c r="Q134"/>
  <c r="O134"/>
  <c r="T126"/>
  <c r="S126"/>
  <c r="R126"/>
  <c r="Q124"/>
  <c r="O124"/>
  <c r="Q123"/>
  <c r="O123"/>
  <c r="Q122"/>
  <c r="O122"/>
  <c r="Q120"/>
  <c r="O120"/>
  <c r="Q119"/>
  <c r="O119"/>
  <c r="Q118"/>
  <c r="O118"/>
  <c r="Q116"/>
  <c r="O116"/>
  <c r="Q115"/>
  <c r="O115"/>
  <c r="Q114"/>
  <c r="O114"/>
  <c r="Q112"/>
  <c r="O112"/>
  <c r="Q111"/>
  <c r="O111"/>
  <c r="Q109"/>
  <c r="O109"/>
  <c r="Q108"/>
  <c r="O108"/>
  <c r="Q107"/>
  <c r="O107"/>
  <c r="Q106"/>
  <c r="O106"/>
  <c r="T100"/>
  <c r="S100"/>
  <c r="R100"/>
  <c r="N100"/>
  <c r="M100"/>
  <c r="L100"/>
  <c r="K100"/>
  <c r="J100"/>
  <c r="Q99"/>
  <c r="Q210" s="1"/>
  <c r="O99"/>
  <c r="O210" s="1"/>
  <c r="Q98"/>
  <c r="Q209" s="1"/>
  <c r="O98"/>
  <c r="O209" s="1"/>
  <c r="Q97"/>
  <c r="O97"/>
  <c r="Q96"/>
  <c r="Q189" s="1"/>
  <c r="Q191" s="1"/>
  <c r="O96"/>
  <c r="O189" s="1"/>
  <c r="O191" s="1"/>
  <c r="Q95"/>
  <c r="Q169" s="1"/>
  <c r="Q170" s="1"/>
  <c r="O95"/>
  <c r="T90"/>
  <c r="S90"/>
  <c r="R90"/>
  <c r="N90"/>
  <c r="M90"/>
  <c r="L90"/>
  <c r="K90"/>
  <c r="J90"/>
  <c r="Q89"/>
  <c r="O89"/>
  <c r="O202" s="1"/>
  <c r="Q88"/>
  <c r="O88"/>
  <c r="O163" s="1"/>
  <c r="Q87"/>
  <c r="Q186" s="1"/>
  <c r="O87"/>
  <c r="O186" s="1"/>
  <c r="Q86"/>
  <c r="Q185" s="1"/>
  <c r="O86"/>
  <c r="O185" s="1"/>
  <c r="Q85"/>
  <c r="Q184" s="1"/>
  <c r="O85"/>
  <c r="O184" s="1"/>
  <c r="Q84"/>
  <c r="Q183" s="1"/>
  <c r="O84"/>
  <c r="O183" s="1"/>
  <c r="T79"/>
  <c r="S79"/>
  <c r="R79"/>
  <c r="N79"/>
  <c r="M79"/>
  <c r="L79"/>
  <c r="K79"/>
  <c r="J79"/>
  <c r="Q78"/>
  <c r="Q206" s="1"/>
  <c r="O78"/>
  <c r="O206" s="1"/>
  <c r="Q77"/>
  <c r="Q182" s="1"/>
  <c r="O77"/>
  <c r="O182" s="1"/>
  <c r="Q76"/>
  <c r="Q162" s="1"/>
  <c r="O76"/>
  <c r="O162" s="1"/>
  <c r="Q75"/>
  <c r="Q161" s="1"/>
  <c r="O75"/>
  <c r="O161" s="1"/>
  <c r="Q74"/>
  <c r="O74"/>
  <c r="O160" s="1"/>
  <c r="Q73"/>
  <c r="Q181" s="1"/>
  <c r="O73"/>
  <c r="O181" s="1"/>
  <c r="T68"/>
  <c r="S68"/>
  <c r="R68"/>
  <c r="N68"/>
  <c r="M68"/>
  <c r="L68"/>
  <c r="K68"/>
  <c r="J68"/>
  <c r="T233" s="1"/>
  <c r="T235" s="1"/>
  <c r="Q67"/>
  <c r="Q205" s="1"/>
  <c r="O67"/>
  <c r="O205" s="1"/>
  <c r="Q66"/>
  <c r="Q201" s="1"/>
  <c r="O66"/>
  <c r="O201" s="1"/>
  <c r="Q65"/>
  <c r="Q159" s="1"/>
  <c r="O65"/>
  <c r="O159" s="1"/>
  <c r="Q64"/>
  <c r="Q180" s="1"/>
  <c r="O64"/>
  <c r="O180" s="1"/>
  <c r="Q63"/>
  <c r="Q158" s="1"/>
  <c r="O63"/>
  <c r="O158" s="1"/>
  <c r="Q62"/>
  <c r="Q157" s="1"/>
  <c r="O62"/>
  <c r="O157" s="1"/>
  <c r="T57"/>
  <c r="S57"/>
  <c r="R57"/>
  <c r="N57"/>
  <c r="M57"/>
  <c r="L57"/>
  <c r="K57"/>
  <c r="J57"/>
  <c r="O56"/>
  <c r="O204" s="1"/>
  <c r="Q55"/>
  <c r="O55"/>
  <c r="O166" s="1"/>
  <c r="Q54"/>
  <c r="Q165" s="1"/>
  <c r="O54"/>
  <c r="O165" s="1"/>
  <c r="Q53"/>
  <c r="O53"/>
  <c r="O156" s="1"/>
  <c r="Q52"/>
  <c r="Q155" s="1"/>
  <c r="O52"/>
  <c r="O155" s="1"/>
  <c r="Q51"/>
  <c r="Q154" s="1"/>
  <c r="O51"/>
  <c r="O154" s="1"/>
  <c r="Q50"/>
  <c r="Q153" s="1"/>
  <c r="O50"/>
  <c r="T45"/>
  <c r="S45"/>
  <c r="R45"/>
  <c r="N45"/>
  <c r="M45"/>
  <c r="L45"/>
  <c r="K45"/>
  <c r="J45"/>
  <c r="O44"/>
  <c r="O203" s="1"/>
  <c r="Q43"/>
  <c r="Q164" s="1"/>
  <c r="O43"/>
  <c r="Q42"/>
  <c r="O42"/>
  <c r="O152" s="1"/>
  <c r="Q41"/>
  <c r="Q151" s="1"/>
  <c r="O41"/>
  <c r="O151" s="1"/>
  <c r="Q40"/>
  <c r="Q179" s="1"/>
  <c r="O40"/>
  <c r="O179" s="1"/>
  <c r="Q39"/>
  <c r="Q150" s="1"/>
  <c r="O39"/>
  <c r="O143" i="2" l="1"/>
  <c r="O142"/>
  <c r="J207" i="1"/>
  <c r="J187"/>
  <c r="J192" s="1"/>
  <c r="M211"/>
  <c r="O126"/>
  <c r="O127"/>
  <c r="O100"/>
  <c r="S6" s="1"/>
  <c r="Q127"/>
  <c r="Q126"/>
  <c r="Q211"/>
  <c r="J167"/>
  <c r="T211"/>
  <c r="O211"/>
  <c r="J211"/>
  <c r="K211"/>
  <c r="Q142" i="2"/>
  <c r="Q143"/>
  <c r="O144" s="1"/>
  <c r="J225"/>
  <c r="J202"/>
  <c r="Q199"/>
  <c r="Q193"/>
  <c r="O193"/>
  <c r="O235"/>
  <c r="Q235"/>
  <c r="Q213"/>
  <c r="O181"/>
  <c r="P133"/>
  <c r="T225"/>
  <c r="R225"/>
  <c r="N225"/>
  <c r="K225"/>
  <c r="L225"/>
  <c r="M225"/>
  <c r="O224"/>
  <c r="Q224"/>
  <c r="P132"/>
  <c r="N276"/>
  <c r="P131"/>
  <c r="P137"/>
  <c r="P120"/>
  <c r="P135"/>
  <c r="P53"/>
  <c r="P184" s="1"/>
  <c r="P68"/>
  <c r="P186" s="1"/>
  <c r="P127"/>
  <c r="P141"/>
  <c r="H276"/>
  <c r="Q274" s="1"/>
  <c r="P258"/>
  <c r="J170" i="1"/>
  <c r="O288" i="2"/>
  <c r="P121"/>
  <c r="P126"/>
  <c r="P155"/>
  <c r="P188" s="1"/>
  <c r="O286"/>
  <c r="O293"/>
  <c r="P119"/>
  <c r="P40"/>
  <c r="P178" s="1"/>
  <c r="P44"/>
  <c r="P106"/>
  <c r="P220" s="1"/>
  <c r="P110"/>
  <c r="U274"/>
  <c r="U276" s="1"/>
  <c r="P122"/>
  <c r="P125"/>
  <c r="P129"/>
  <c r="O262"/>
  <c r="O263" s="1"/>
  <c r="P123"/>
  <c r="P259"/>
  <c r="P261"/>
  <c r="P140"/>
  <c r="P260"/>
  <c r="K299"/>
  <c r="P84"/>
  <c r="P241" s="1"/>
  <c r="P52"/>
  <c r="P183" s="1"/>
  <c r="O59"/>
  <c r="S4" s="1"/>
  <c r="P223" i="1"/>
  <c r="O263"/>
  <c r="P74"/>
  <c r="P160" s="1"/>
  <c r="P116"/>
  <c r="P122"/>
  <c r="P124"/>
  <c r="P43"/>
  <c r="P164" s="1"/>
  <c r="P109"/>
  <c r="N226"/>
  <c r="S233"/>
  <c r="S235" s="1"/>
  <c r="P138"/>
  <c r="P44"/>
  <c r="P203" s="1"/>
  <c r="P108"/>
  <c r="P134"/>
  <c r="P137"/>
  <c r="P140"/>
  <c r="L226"/>
  <c r="O271"/>
  <c r="O142"/>
  <c r="P120"/>
  <c r="P123"/>
  <c r="P224"/>
  <c r="U233"/>
  <c r="U235" s="1"/>
  <c r="O265"/>
  <c r="O268"/>
  <c r="P88"/>
  <c r="P163" s="1"/>
  <c r="P99"/>
  <c r="P210" s="1"/>
  <c r="P107"/>
  <c r="P111"/>
  <c r="P119"/>
  <c r="P220"/>
  <c r="O270"/>
  <c r="K274"/>
  <c r="P112"/>
  <c r="P115"/>
  <c r="P221"/>
  <c r="N272"/>
  <c r="P64"/>
  <c r="P180" s="1"/>
  <c r="P89"/>
  <c r="P202" s="1"/>
  <c r="P87"/>
  <c r="P186" s="1"/>
  <c r="P55"/>
  <c r="P166" s="1"/>
  <c r="O90"/>
  <c r="P6" s="1"/>
  <c r="P96"/>
  <c r="K143"/>
  <c r="O169"/>
  <c r="O170" s="1"/>
  <c r="Q202"/>
  <c r="Q207" s="1"/>
  <c r="P43" i="2"/>
  <c r="P180" s="1"/>
  <c r="P54"/>
  <c r="P185" s="1"/>
  <c r="P57"/>
  <c r="P200" s="1"/>
  <c r="P65"/>
  <c r="P189" s="1"/>
  <c r="P69"/>
  <c r="P210" s="1"/>
  <c r="P71"/>
  <c r="P238" s="1"/>
  <c r="P83"/>
  <c r="Q184"/>
  <c r="P297"/>
  <c r="O292"/>
  <c r="O295"/>
  <c r="P75" i="1"/>
  <c r="P161" s="1"/>
  <c r="P78"/>
  <c r="P206" s="1"/>
  <c r="P86"/>
  <c r="P185" s="1"/>
  <c r="P52"/>
  <c r="P155" s="1"/>
  <c r="Q68"/>
  <c r="P77"/>
  <c r="P182" s="1"/>
  <c r="P85"/>
  <c r="P184" s="1"/>
  <c r="P95"/>
  <c r="P169" s="1"/>
  <c r="P170" s="1"/>
  <c r="P114"/>
  <c r="P118"/>
  <c r="Q163"/>
  <c r="O225"/>
  <c r="O227" s="1"/>
  <c r="O261"/>
  <c r="O267"/>
  <c r="P56" i="2"/>
  <c r="P187" s="1"/>
  <c r="P91"/>
  <c r="P98"/>
  <c r="P212" s="1"/>
  <c r="P139"/>
  <c r="O158"/>
  <c r="O159" s="1"/>
  <c r="Q186"/>
  <c r="O234"/>
  <c r="K264"/>
  <c r="P40" i="1"/>
  <c r="P179" s="1"/>
  <c r="P65"/>
  <c r="P159" s="1"/>
  <c r="P73"/>
  <c r="P181" s="1"/>
  <c r="P97"/>
  <c r="P106"/>
  <c r="O164"/>
  <c r="K187"/>
  <c r="K193" s="1"/>
  <c r="P222"/>
  <c r="K226"/>
  <c r="Q46" i="2"/>
  <c r="P55"/>
  <c r="P201" s="1"/>
  <c r="O85"/>
  <c r="S5" s="1"/>
  <c r="P80"/>
  <c r="P196" s="1"/>
  <c r="P112"/>
  <c r="P246" s="1"/>
  <c r="P247" s="1"/>
  <c r="P128"/>
  <c r="Q158"/>
  <c r="Q159" s="1"/>
  <c r="O160" s="1"/>
  <c r="K160"/>
  <c r="O185"/>
  <c r="O195"/>
  <c r="O196"/>
  <c r="O240"/>
  <c r="P256"/>
  <c r="Q262"/>
  <c r="Q263" s="1"/>
  <c r="O264" s="1"/>
  <c r="O290"/>
  <c r="O296"/>
  <c r="P136"/>
  <c r="K202"/>
  <c r="K203" s="1"/>
  <c r="N243"/>
  <c r="N248" s="1"/>
  <c r="T243"/>
  <c r="T248" s="1"/>
  <c r="T202"/>
  <c r="N217"/>
  <c r="L207" i="1"/>
  <c r="L213" s="1"/>
  <c r="N187"/>
  <c r="N193" s="1"/>
  <c r="M207"/>
  <c r="M213" s="1"/>
  <c r="N207"/>
  <c r="N213" s="1"/>
  <c r="T207"/>
  <c r="T212" s="1"/>
  <c r="Q187"/>
  <c r="Q192" s="1"/>
  <c r="N202" i="2"/>
  <c r="N203" s="1"/>
  <c r="S202"/>
  <c r="R202"/>
  <c r="M217"/>
  <c r="J243"/>
  <c r="J248" s="1"/>
  <c r="T217"/>
  <c r="K243"/>
  <c r="K249" s="1"/>
  <c r="K217"/>
  <c r="S243"/>
  <c r="S248" s="1"/>
  <c r="L243"/>
  <c r="L249" s="1"/>
  <c r="K167" i="1"/>
  <c r="K171" s="1"/>
  <c r="L187"/>
  <c r="R207"/>
  <c r="R212" s="1"/>
  <c r="R167"/>
  <c r="R171" s="1"/>
  <c r="L167"/>
  <c r="L171" s="1"/>
  <c r="N167"/>
  <c r="N171" s="1"/>
  <c r="M187"/>
  <c r="S207"/>
  <c r="S212" s="1"/>
  <c r="O207"/>
  <c r="O212" s="1"/>
  <c r="M167"/>
  <c r="M172" s="1"/>
  <c r="K207"/>
  <c r="K213" s="1"/>
  <c r="R187"/>
  <c r="R192" s="1"/>
  <c r="Q225"/>
  <c r="O99" i="2"/>
  <c r="P6" s="1"/>
  <c r="Q190"/>
  <c r="P66"/>
  <c r="P190" s="1"/>
  <c r="P96"/>
  <c r="P214" s="1"/>
  <c r="P109"/>
  <c r="P219" s="1"/>
  <c r="L217"/>
  <c r="R243"/>
  <c r="R248" s="1"/>
  <c r="P63" i="1"/>
  <c r="P158" s="1"/>
  <c r="P67"/>
  <c r="P205" s="1"/>
  <c r="S187"/>
  <c r="S192" s="1"/>
  <c r="Q85" i="2"/>
  <c r="P152"/>
  <c r="P182" s="1"/>
  <c r="Q185"/>
  <c r="M243"/>
  <c r="P42"/>
  <c r="P179" s="1"/>
  <c r="P257"/>
  <c r="S167" i="1"/>
  <c r="S171" s="1"/>
  <c r="O113" i="2"/>
  <c r="S6" s="1"/>
  <c r="P154"/>
  <c r="P237" s="1"/>
  <c r="L202"/>
  <c r="L203" s="1"/>
  <c r="R217"/>
  <c r="O217"/>
  <c r="N297"/>
  <c r="N298"/>
  <c r="P97"/>
  <c r="P215" s="1"/>
  <c r="O182"/>
  <c r="P42" i="1"/>
  <c r="P152" s="1"/>
  <c r="Q152"/>
  <c r="Q156"/>
  <c r="P53"/>
  <c r="P156" s="1"/>
  <c r="T167"/>
  <c r="T171" s="1"/>
  <c r="O72" i="2"/>
  <c r="P5" s="1"/>
  <c r="M202"/>
  <c r="M203" s="1"/>
  <c r="S217"/>
  <c r="P298"/>
  <c r="O153" i="1"/>
  <c r="O57"/>
  <c r="S4" s="1"/>
  <c r="P273"/>
  <c r="P56"/>
  <c r="P204" s="1"/>
  <c r="P151" i="2"/>
  <c r="P239" s="1"/>
  <c r="Q239"/>
  <c r="P76" i="1"/>
  <c r="P162" s="1"/>
  <c r="Q45"/>
  <c r="P84"/>
  <c r="O187"/>
  <c r="O193" s="1"/>
  <c r="P189"/>
  <c r="P191" s="1"/>
  <c r="M227"/>
  <c r="K228" s="1"/>
  <c r="P93" i="2"/>
  <c r="P198" s="1"/>
  <c r="P66" i="1"/>
  <c r="P201" s="1"/>
  <c r="P272"/>
  <c r="T187"/>
  <c r="T192" s="1"/>
  <c r="Q90"/>
  <c r="O45"/>
  <c r="P4" s="1"/>
  <c r="O150"/>
  <c r="Q160"/>
  <c r="Q79"/>
  <c r="Q100"/>
  <c r="Q142"/>
  <c r="O143" s="1"/>
  <c r="O46" i="2"/>
  <c r="P4" s="1"/>
  <c r="P70"/>
  <c r="P211" s="1"/>
  <c r="Q72"/>
  <c r="P157"/>
  <c r="P242" s="1"/>
  <c r="Q242"/>
  <c r="P62" i="1"/>
  <c r="O79"/>
  <c r="S5" s="1"/>
  <c r="P79" i="2"/>
  <c r="P194" s="1"/>
  <c r="Q194"/>
  <c r="P39" i="1"/>
  <c r="O68"/>
  <c r="P5" s="1"/>
  <c r="P98"/>
  <c r="P209" s="1"/>
  <c r="P41" i="2"/>
  <c r="P236" s="1"/>
  <c r="Q59"/>
  <c r="P81"/>
  <c r="P192" s="1"/>
  <c r="Q113"/>
  <c r="Q178"/>
  <c r="Q99"/>
  <c r="Q188"/>
  <c r="Q195"/>
  <c r="Q200"/>
  <c r="Q220"/>
  <c r="P50" i="1"/>
  <c r="P54"/>
  <c r="P165" s="1"/>
  <c r="Q166"/>
  <c r="O284" i="2"/>
  <c r="P41" i="1"/>
  <c r="P151" s="1"/>
  <c r="P135"/>
  <c r="O259"/>
  <c r="N273"/>
  <c r="P78" i="2"/>
  <c r="P221" s="1"/>
  <c r="P150"/>
  <c r="Q57" i="1"/>
  <c r="P51"/>
  <c r="P154" s="1"/>
  <c r="P95" i="2"/>
  <c r="P216" s="1"/>
  <c r="U141" i="1" l="1"/>
  <c r="J212"/>
  <c r="P126"/>
  <c r="P127"/>
  <c r="P211"/>
  <c r="L192"/>
  <c r="L193"/>
  <c r="M192"/>
  <c r="M193"/>
  <c r="P142" i="2"/>
  <c r="P143"/>
  <c r="P199"/>
  <c r="P193"/>
  <c r="P235"/>
  <c r="P213"/>
  <c r="N226"/>
  <c r="M226"/>
  <c r="J226"/>
  <c r="O225"/>
  <c r="O227" s="1"/>
  <c r="Q225"/>
  <c r="T226"/>
  <c r="S226"/>
  <c r="R226"/>
  <c r="P224"/>
  <c r="P225" s="1"/>
  <c r="L248"/>
  <c r="P262"/>
  <c r="P263" s="1"/>
  <c r="Q275"/>
  <c r="Q276" s="1"/>
  <c r="J171" i="1"/>
  <c r="P113" i="2"/>
  <c r="P59"/>
  <c r="O243"/>
  <c r="O249" s="1"/>
  <c r="O202"/>
  <c r="O203" s="1"/>
  <c r="N249"/>
  <c r="K192" i="1"/>
  <c r="O213"/>
  <c r="N192"/>
  <c r="N212"/>
  <c r="P225"/>
  <c r="P226" s="1"/>
  <c r="Q193"/>
  <c r="O194" s="1"/>
  <c r="H234"/>
  <c r="M212"/>
  <c r="L234"/>
  <c r="O234" s="1"/>
  <c r="L212"/>
  <c r="O226"/>
  <c r="P79"/>
  <c r="K214"/>
  <c r="P100"/>
  <c r="O128"/>
  <c r="Q243" i="2"/>
  <c r="Q249" s="1"/>
  <c r="O250" s="1"/>
  <c r="K226"/>
  <c r="M227"/>
  <c r="N227"/>
  <c r="Q217"/>
  <c r="K172" i="1"/>
  <c r="M171"/>
  <c r="K248" i="2"/>
  <c r="K204"/>
  <c r="Q167" i="1"/>
  <c r="Q171" s="1"/>
  <c r="N172"/>
  <c r="L172"/>
  <c r="K212"/>
  <c r="P207"/>
  <c r="P212" s="1"/>
  <c r="O192"/>
  <c r="P99" i="2"/>
  <c r="O297"/>
  <c r="O298"/>
  <c r="N299" s="1"/>
  <c r="O167" i="1"/>
  <c r="P183"/>
  <c r="P187" s="1"/>
  <c r="P90"/>
  <c r="P158" i="2"/>
  <c r="P159" s="1"/>
  <c r="P181"/>
  <c r="P46"/>
  <c r="P157" i="1"/>
  <c r="P68"/>
  <c r="P153"/>
  <c r="P57"/>
  <c r="O273"/>
  <c r="N274" s="1"/>
  <c r="O272"/>
  <c r="P150"/>
  <c r="P45"/>
  <c r="Q226"/>
  <c r="Q227"/>
  <c r="O228" s="1"/>
  <c r="Q212"/>
  <c r="Q213"/>
  <c r="O214" s="1"/>
  <c r="P227"/>
  <c r="L226" i="2"/>
  <c r="L227"/>
  <c r="J233" i="1"/>
  <c r="P85" i="2"/>
  <c r="P195"/>
  <c r="P142" i="1"/>
  <c r="Q202" i="2"/>
  <c r="Q203" s="1"/>
  <c r="O204" s="1"/>
  <c r="P72"/>
  <c r="M248"/>
  <c r="M249"/>
  <c r="U212" i="1" l="1"/>
  <c r="P217" i="2"/>
  <c r="U226" s="1"/>
  <c r="U202"/>
  <c r="U171" i="1"/>
  <c r="U192"/>
  <c r="P243" i="2"/>
  <c r="U248" s="1"/>
  <c r="O226"/>
  <c r="Q226"/>
  <c r="K228"/>
  <c r="O248"/>
  <c r="Q248"/>
  <c r="K250"/>
  <c r="Q227"/>
  <c r="O228" s="1"/>
  <c r="K194" i="1"/>
  <c r="K173"/>
  <c r="L233"/>
  <c r="L235" s="1"/>
  <c r="P202" i="2"/>
  <c r="Q172" i="1"/>
  <c r="O173" s="1"/>
  <c r="P167"/>
  <c r="U226" s="1"/>
  <c r="P213"/>
  <c r="P193"/>
  <c r="P192"/>
  <c r="H233"/>
  <c r="J235"/>
  <c r="O172"/>
  <c r="O171"/>
  <c r="U158" i="2" l="1"/>
  <c r="U262"/>
  <c r="U142"/>
  <c r="P227"/>
  <c r="P226"/>
  <c r="P249"/>
  <c r="P248"/>
  <c r="P203"/>
  <c r="P172" i="1"/>
  <c r="O233"/>
  <c r="O235" s="1"/>
  <c r="P171"/>
  <c r="H235"/>
  <c r="Q234" s="1"/>
  <c r="Q233" l="1"/>
  <c r="Q235" s="1"/>
</calcChain>
</file>

<file path=xl/sharedStrings.xml><?xml version="1.0" encoding="utf-8"?>
<sst xmlns="http://schemas.openxmlformats.org/spreadsheetml/2006/main" count="1497" uniqueCount="304">
  <si>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</si>
  <si>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</si>
  <si>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</si>
  <si>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</si>
  <si>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ŞI INFORMATICĂ</t>
  </si>
  <si>
    <t>Anul I</t>
  </si>
  <si>
    <t>Anul II</t>
  </si>
  <si>
    <r>
      <t xml:space="preserve">Domeniul: </t>
    </r>
    <r>
      <rPr>
        <b/>
        <sz val="10"/>
        <rFont val="Arial"/>
        <family val="2"/>
      </rPr>
      <t>MATEMATICĂ</t>
    </r>
  </si>
  <si>
    <t>Anul III</t>
  </si>
  <si>
    <r>
      <t xml:space="preserve">Specializarea/Programul de studiu: </t>
    </r>
    <r>
      <rPr>
        <b/>
        <sz val="10"/>
        <rFont val="Arial"/>
        <family val="2"/>
      </rPr>
      <t>MATEMATICĂ</t>
    </r>
  </si>
  <si>
    <r>
      <t xml:space="preserve">Limba de predare: </t>
    </r>
    <r>
      <rPr>
        <b/>
        <sz val="10"/>
        <rFont val="Arial"/>
        <family val="2"/>
      </rPr>
      <t>Maghiară</t>
    </r>
  </si>
  <si>
    <r>
      <rPr>
        <b/>
        <sz val="10"/>
        <rFont val="Arial"/>
        <family val="2"/>
      </rPr>
      <t>IV.EXAMENUL DE LICENŢĂ</t>
    </r>
    <r>
      <rPr>
        <sz val="10"/>
        <rFont val="Arial"/>
        <family val="2"/>
      </rPr>
      <t xml:space="preserve"> - perioada 30 iunie - 06 iulie
Proba 1: Evaluarea cunoştinţelor fundamentale şi de specialitate - </t>
    </r>
    <r>
      <rPr>
        <b/>
        <sz val="10"/>
        <rFont val="Arial"/>
        <family val="2"/>
      </rPr>
      <t>10 credite</t>
    </r>
    <r>
      <rPr>
        <sz val="10"/>
        <rFont val="Arial"/>
        <family val="2"/>
      </rPr>
      <t xml:space="preserve">
Proba 2: Prezentarea şi susţinerea lucrării de licenţă - </t>
    </r>
    <r>
      <rPr>
        <b/>
        <sz val="10"/>
        <rFont val="Arial"/>
        <family val="2"/>
      </rPr>
      <t>10 credit</t>
    </r>
    <r>
      <rPr>
        <sz val="10"/>
        <rFont val="Arial"/>
        <family val="2"/>
      </rPr>
      <t xml:space="preserve">e
</t>
    </r>
  </si>
  <si>
    <r>
      <t xml:space="preserve">Titlul absolventului: </t>
    </r>
    <r>
      <rPr>
        <b/>
        <sz val="10"/>
        <rFont val="Arial"/>
        <family val="2"/>
      </rPr>
      <t>Licenţiat în Matematică</t>
    </r>
  </si>
  <si>
    <r>
      <t xml:space="preserve">Durata studiilor: </t>
    </r>
    <r>
      <rPr>
        <b/>
        <sz val="10"/>
        <rFont val="Arial"/>
        <family val="2"/>
      </rPr>
      <t>6 semestre</t>
    </r>
  </si>
  <si>
    <r>
      <t xml:space="preserve">Forma de învăţământ: </t>
    </r>
    <r>
      <rPr>
        <b/>
        <sz val="10"/>
        <rFont val="Arial"/>
        <family val="2"/>
      </rPr>
      <t>cu frecvenţă</t>
    </r>
  </si>
  <si>
    <t>V. MODUL DE ALEGERE A DISCIPLINELOR OPŢIONALE</t>
  </si>
  <si>
    <t>I. CERINŢE PENTRU OBŢINEREA DIPLOMEI DE LICENŢĂ</t>
  </si>
  <si>
    <t>180 de credite din care:</t>
  </si>
  <si>
    <r>
      <rPr>
        <b/>
        <sz val="10"/>
        <rFont val="Arial"/>
        <family val="2"/>
      </rPr>
      <t xml:space="preserve">   150 </t>
    </r>
    <r>
      <rPr>
        <sz val="10"/>
        <rFont val="Arial"/>
        <family val="2"/>
      </rPr>
      <t>de credite la disciplinele obligatorii;</t>
    </r>
  </si>
  <si>
    <t xml:space="preserve">   30 credite la disciplinele opționale;</t>
  </si>
  <si>
    <t>Și</t>
  </si>
  <si>
    <r>
      <rPr>
        <b/>
        <sz val="10"/>
        <rFont val="Arial"/>
        <family val="2"/>
      </rPr>
      <t xml:space="preserve">20 </t>
    </r>
    <r>
      <rPr>
        <sz val="10"/>
        <rFont val="Arial"/>
        <family val="2"/>
      </rPr>
      <t xml:space="preserve">de credite la examenul de licenţă </t>
    </r>
  </si>
  <si>
    <r>
      <t xml:space="preserve">NOTĂ: Efectuarea practicii de specialitate (cu calificativ admis) (3 săptămâni, 5 zile/săpt., 6 ore/zi),  Promovarea disciplinei de </t>
    </r>
    <r>
      <rPr>
        <i/>
        <sz val="10"/>
        <rFont val="Arial"/>
        <family val="2"/>
      </rPr>
      <t xml:space="preserve">Educaţie fizică </t>
    </r>
    <r>
      <rPr>
        <sz val="10"/>
        <rFont val="Arial"/>
        <family val="2"/>
      </rPr>
      <t xml:space="preserve">(cu calificativ admis) fără credite (2 semestre). Pentru încadrarea în învăţământul preuniversitar, este necesară absolvirea masteratului didactic. Disciplina </t>
    </r>
    <r>
      <rPr>
        <i/>
        <sz val="10"/>
        <rFont val="Arial"/>
        <family val="2"/>
      </rPr>
      <t>Elaborarea lucrării de licenţă</t>
    </r>
    <r>
      <rPr>
        <sz val="10"/>
        <rFont val="Arial"/>
        <family val="2"/>
      </rPr>
      <t xml:space="preserve"> se desfăşoară pe parcursul semestrului şi 2 săptămâni comasate în finalul semestrului  (6 ore/zi, 5 zile/săptămână);</t>
    </r>
  </si>
  <si>
    <t>II. DESFĂŞURAREA STUDIILOR (în număr de săptămani)</t>
  </si>
  <si>
    <t>Activităţi didactice</t>
  </si>
  <si>
    <t>Sesiune de examene</t>
  </si>
  <si>
    <t>L.P comasate</t>
  </si>
  <si>
    <t>Stagii de practică</t>
  </si>
  <si>
    <t>Vacanţă</t>
  </si>
  <si>
    <t>În contul a 2 discipline opţionale studentul are dreptul să aleagă 2 discipline de la alte specializări ale facultăţilor din Universitatea „Babeş-Bolyai”.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</si>
  <si>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</si>
  <si>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</si>
  <si>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</si>
  <si>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</si>
  <si>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</si>
  <si>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</si>
  <si>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</si>
  <si>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</si>
  <si>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VI.  UNIVERSITĂŢI EUROPENE DE REFERINŢĂ:</t>
  </si>
  <si>
    <t>Planul de învăţământ urmează în proporţie de 80% planurile de învăţământ ale: Universităţii München, Universitatea Tor Vergata din Roma şi Universitatea din Heidelberg.</t>
  </si>
  <si>
    <t>VII. TABELUL DISCIPLINELOR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</si>
  <si>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</si>
  <si>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</si>
  <si>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</si>
  <si>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</si>
  <si>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</si>
  <si>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</si>
  <si>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</si>
  <si>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</si>
  <si>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</si>
  <si>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</si>
  <si>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</si>
  <si>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</si>
  <si>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</si>
  <si>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</si>
  <si>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</si>
  <si>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LP</t>
  </si>
  <si>
    <t>P</t>
  </si>
  <si>
    <t>F</t>
  </si>
  <si>
    <t>T</t>
  </si>
  <si>
    <t>E</t>
  </si>
  <si>
    <t>VP</t>
  </si>
  <si>
    <t>MLM0019</t>
  </si>
  <si>
    <t>Algebra 1 (Algebră liniară)</t>
  </si>
  <si>
    <t>MLM0023</t>
  </si>
  <si>
    <t>Logică matematică</t>
  </si>
  <si>
    <t>MLM0001</t>
  </si>
  <si>
    <t>Analiză matematică 1 (Analiza pe R)</t>
  </si>
  <si>
    <t>MLM0013</t>
  </si>
  <si>
    <t>Geometrie 1 (Geometrie analitică)</t>
  </si>
  <si>
    <t>MLM5005</t>
  </si>
  <si>
    <t>Fundamentele programării</t>
  </si>
  <si>
    <t>YLU0011</t>
  </si>
  <si>
    <t>Educație fizică 1</t>
  </si>
  <si>
    <t>TOTAL</t>
  </si>
  <si>
    <t>ANUL I, SEMESTRUL 2</t>
  </si>
  <si>
    <t>MLM0021</t>
  </si>
  <si>
    <t>Algebra 2 (Structuri algebrice de bază)</t>
  </si>
  <si>
    <t>MLM0006</t>
  </si>
  <si>
    <t>Analiză matematică 2 (Calcul diferenţial în R^n)</t>
  </si>
  <si>
    <t>MLM0015</t>
  </si>
  <si>
    <t>Geometrie 2 (Geometrie afină)</t>
  </si>
  <si>
    <t>MLM0022</t>
  </si>
  <si>
    <t>Teoria numerelor</t>
  </si>
  <si>
    <t>MLM5006</t>
  </si>
  <si>
    <t>Programare orientată obiect</t>
  </si>
  <si>
    <t>MLM5022</t>
  </si>
  <si>
    <t>Structuri de date şi algoritmi</t>
  </si>
  <si>
    <t>YLU0012</t>
  </si>
  <si>
    <t>Educație fizică 2</t>
  </si>
  <si>
    <t>ANUL II, SEMESTRUL 3</t>
  </si>
  <si>
    <t>MLM0007</t>
  </si>
  <si>
    <t>Analiză matematică 3 (Calcul integral în R^n)</t>
  </si>
  <si>
    <t>MLM0009</t>
  </si>
  <si>
    <t>Ecuaţii diferenţiale</t>
  </si>
  <si>
    <t>MLM0016</t>
  </si>
  <si>
    <t>Geometrie 3 (Geometria diferenţială a curbelor şi suprafeţelor)</t>
  </si>
  <si>
    <t>MLM0008</t>
  </si>
  <si>
    <t>Analiză complexă</t>
  </si>
  <si>
    <t>MLM0026</t>
  </si>
  <si>
    <t>Software matematic</t>
  </si>
  <si>
    <t>MLX2081</t>
  </si>
  <si>
    <t>Limba străină (1)</t>
  </si>
  <si>
    <t>ANUL II, SEMESTRUL 4</t>
  </si>
  <si>
    <t>MLM0027</t>
  </si>
  <si>
    <t>Analiză numerică</t>
  </si>
  <si>
    <t>MLM0003</t>
  </si>
  <si>
    <t>Funcţii reale</t>
  </si>
  <si>
    <t>MLM0029</t>
  </si>
  <si>
    <t>Probabilităţi</t>
  </si>
  <si>
    <t>MLM0025</t>
  </si>
  <si>
    <t>Mecanică teoretică</t>
  </si>
  <si>
    <t>MLX2101</t>
  </si>
  <si>
    <t>Curs optional 1</t>
  </si>
  <si>
    <t>MLX2082</t>
  </si>
  <si>
    <t>Limba străină (2)</t>
  </si>
  <si>
    <t>ANUL III, SEMESTRUL 5</t>
  </si>
  <si>
    <t>MLM0004</t>
  </si>
  <si>
    <t>Analiză funcţională</t>
  </si>
  <si>
    <t>MLM0030</t>
  </si>
  <si>
    <t>Statistică matematică</t>
  </si>
  <si>
    <t>MLM0011</t>
  </si>
  <si>
    <t>Ecuaţii cu derivate parţiale</t>
  </si>
  <si>
    <t>MLM0024</t>
  </si>
  <si>
    <t>Astronomie</t>
  </si>
  <si>
    <t>MLX2102</t>
  </si>
  <si>
    <t>Curs opţional 2</t>
  </si>
  <si>
    <t>MLM2007</t>
  </si>
  <si>
    <t>Practică</t>
  </si>
  <si>
    <t>ANUL III, SEMESTRUL 6</t>
  </si>
  <si>
    <t>MLM0005</t>
  </si>
  <si>
    <t>Tehnici de optimizare</t>
  </si>
  <si>
    <t>MLM2001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</si>
  <si>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</si>
  <si>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</si>
  <si>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</si>
  <si>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</si>
  <si>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</si>
  <si>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</si>
  <si>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</si>
  <si>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DISCIPLINE OPȚIONALE</t>
  </si>
  <si>
    <t>CURS OPȚIONAL 1 (An II, Semestrul 4)</t>
  </si>
  <si>
    <t>MLM0042</t>
  </si>
  <si>
    <t>Geometrie proiectivă</t>
  </si>
  <si>
    <t>MLM0043</t>
  </si>
  <si>
    <t>Geometrie hiperbolică</t>
  </si>
  <si>
    <t>MLM0050</t>
  </si>
  <si>
    <t>Grafuri şi combinatorică</t>
  </si>
  <si>
    <t>CURS OPȚIONAL 2 (An III, Semestrul 5)</t>
  </si>
  <si>
    <t>MLM0051</t>
  </si>
  <si>
    <t>Mecanică analitică</t>
  </si>
  <si>
    <t>MLM0039</t>
  </si>
  <si>
    <t>Matematici aplicate în economie</t>
  </si>
  <si>
    <t>CURS OPȚIONAL 3 (An III, Semestrul 6)</t>
  </si>
  <si>
    <t>MLM0037</t>
  </si>
  <si>
    <t>Modelare matematică</t>
  </si>
  <si>
    <t>MLM0056</t>
  </si>
  <si>
    <t>Teoria geometrică a funcţiilor</t>
  </si>
  <si>
    <t>MLM0048</t>
  </si>
  <si>
    <t>Capitole speciale de algebră</t>
  </si>
  <si>
    <t>CURS OPȚIONAL 4 (An III, Semestrul 6)</t>
  </si>
  <si>
    <t>MLM0055</t>
  </si>
  <si>
    <t>Calcul numeric în matematică</t>
  </si>
  <si>
    <t>MLM0034</t>
  </si>
  <si>
    <t>Capitole speciale de analiză matematică</t>
  </si>
  <si>
    <t>CURS OPȚIONAL 5 (An III, Semestrul 6)</t>
  </si>
  <si>
    <t>MLM2006</t>
  </si>
  <si>
    <t>Istoria matematicii</t>
  </si>
  <si>
    <t>MLM7007</t>
  </si>
  <si>
    <t>Istoria informaticii</t>
  </si>
  <si>
    <t>MLM2005</t>
  </si>
  <si>
    <t>Metodologia documentării şi elaborării unei lucrări ştiinţifice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</si>
  <si>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</si>
  <si>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</si>
  <si>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</si>
  <si>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</si>
  <si>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MLM0018</t>
  </si>
  <si>
    <t>Matematică de bază</t>
  </si>
  <si>
    <t>MLM7006</t>
  </si>
  <si>
    <t>Informatică de bază</t>
  </si>
  <si>
    <t>An I, Semestrul 2</t>
  </si>
  <si>
    <t>MLE2008</t>
  </si>
  <si>
    <t>Limba engleză-formare şi informare academică (curs pentru începători)</t>
  </si>
  <si>
    <t>MLM2002</t>
  </si>
  <si>
    <t>Metode avansate de rezolvare a problemelor de matematică şi inform.</t>
  </si>
  <si>
    <t>An III, Semestrul 5</t>
  </si>
  <si>
    <t>MLR2003</t>
  </si>
  <si>
    <t>Redactarea documentelor matematice în LaTeX</t>
  </si>
  <si>
    <t>Anexă la Planul de Învățământ specializarea / programul de studiu: Matematică, limba de predare maghiară</t>
  </si>
  <si>
    <t>DISCIPLINE DE PREGĂTIRE FUNDAMENTALĂ (DF)</t>
  </si>
  <si>
    <t>Semestrele 1 - 5 (14 săptămâni)</t>
  </si>
  <si>
    <t>Semestrul 6 (12 săptămâni)</t>
  </si>
  <si>
    <t>Curs opţional 3</t>
  </si>
  <si>
    <t>DISCIPLINE DE SPECIALIATE (DS)</t>
  </si>
  <si>
    <t>Semestrul  6 (12 săptămâni)</t>
  </si>
  <si>
    <t>DISCIPLINE COMPLEMENTARE (DC)</t>
  </si>
  <si>
    <t>Limba engleză-formare li informare academică (curs pt. începători)</t>
  </si>
  <si>
    <t>MLM2003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</si>
  <si>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</si>
  <si>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</si>
  <si>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</si>
  <si>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</si>
  <si>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</si>
  <si>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</si>
  <si>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</si>
  <si>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</si>
  <si>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AN III</t>
  </si>
  <si>
    <t>OBLIGATORII</t>
  </si>
  <si>
    <t>OPȚIONALE</t>
  </si>
  <si>
    <t>MODUL PEDAGOCIC - Nivelul I: 30 de credite ECTS  + 5 credite ECTS aferente examenului de absolvire</t>
  </si>
  <si>
    <t xml:space="preserve">PROGRAM DE STUDII PSIHOPEDAGOGICE </t>
  </si>
  <si>
    <t>VDP 1101</t>
  </si>
  <si>
    <t>Psihologia educaţiei</t>
  </si>
  <si>
    <t>DPPF</t>
  </si>
  <si>
    <t>VDP 1202</t>
  </si>
  <si>
    <t xml:space="preserve">Pedagogie I: 
- Fundamentele pedagogiei 
- Teoria şi metodologia curriculumului
</t>
  </si>
  <si>
    <t>An II, Semestrul 3</t>
  </si>
  <si>
    <t>VDP 2303</t>
  </si>
  <si>
    <t xml:space="preserve">Pedagogie II:
- Teoria şi metodologia instruirii 
- Teoria şi metodologia evaluării
</t>
  </si>
  <si>
    <t>An II, Semestrul 4</t>
  </si>
  <si>
    <t>VDP 2404</t>
  </si>
  <si>
    <r>
      <t xml:space="preserve">Didactica specialităţii: </t>
    </r>
    <r>
      <rPr>
        <i/>
        <sz val="10"/>
        <rFont val="Arial"/>
        <family val="2"/>
      </rPr>
      <t>Didactica matematicii (lb. maghiară)</t>
    </r>
  </si>
  <si>
    <t>DPDPS</t>
  </si>
  <si>
    <t>VDP 3505</t>
  </si>
  <si>
    <t>Instruire asistată de calculator</t>
  </si>
  <si>
    <t>VDP 3506</t>
  </si>
  <si>
    <t>Practică pedagogică  în învăţământul preuniversitar obligatoriu (1)</t>
  </si>
  <si>
    <t>An III, Semestrul 6</t>
  </si>
  <si>
    <t>VDP 3607</t>
  </si>
  <si>
    <t>Managementul clasei de elevi</t>
  </si>
  <si>
    <t>VDP 3608</t>
  </si>
  <si>
    <t>Practică pedagogică  în învăţământul preuniversitar obligatoriu (2)</t>
  </si>
  <si>
    <t xml:space="preserve">TOTAL CREDITE / ORE PE SĂPTĂMÂNĂ / EVALUĂRI </t>
  </si>
  <si>
    <t>DPPF – Discipline de pregătire psihopedagogică fundamentală (obligatorii)                                       DPDPS – Discipline de pregătire didactică şi practică de specialitate (obligatorii)</t>
  </si>
  <si>
    <r>
      <t xml:space="preserve">Specializarea/Programul de studiu: </t>
    </r>
    <r>
      <rPr>
        <b/>
        <sz val="10"/>
        <rFont val="Arial"/>
        <family val="2"/>
      </rPr>
      <t>MATEMATICĂ-INFORMATICĂ</t>
    </r>
  </si>
  <si>
    <r>
      <rPr>
        <b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credite pentru o limba străină (2 semestre)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credite la disciplinele facultative</t>
    </r>
  </si>
  <si>
    <t>Planul de învăţământ urmează în proporţie de 80% planurile de învăţământ ale: Universităţii München, Universitatea Tor Vergata din Roma şi Universitatea Milano.</t>
  </si>
  <si>
    <t>MLM5008</t>
  </si>
  <si>
    <t>Metode avansate de programare</t>
  </si>
  <si>
    <t>MLM5027</t>
  </si>
  <si>
    <t>Baze de date</t>
  </si>
  <si>
    <t>MLM5004</t>
  </si>
  <si>
    <t>Arhitectura sistemelor de calcul</t>
  </si>
  <si>
    <t>MLM5007</t>
  </si>
  <si>
    <t>Sisteme de operare</t>
  </si>
  <si>
    <t>MLX2201</t>
  </si>
  <si>
    <t>MLM5023</t>
  </si>
  <si>
    <t>Limbaje formale şi tehnici de compilare</t>
  </si>
  <si>
    <t>MLM5012</t>
  </si>
  <si>
    <t>Proiect colectiv</t>
  </si>
  <si>
    <t>MLX2202</t>
  </si>
  <si>
    <t>MLM5011</t>
  </si>
  <si>
    <t>Ingineria sistemelor soft</t>
  </si>
  <si>
    <t>MLM5029</t>
  </si>
  <si>
    <t>Inteligenţă artificială</t>
  </si>
  <si>
    <t>MLM5002</t>
  </si>
  <si>
    <t>Reţele de calculatoare</t>
  </si>
  <si>
    <t>MLX2203</t>
  </si>
  <si>
    <t>MLX2204</t>
  </si>
  <si>
    <t>MLM5028</t>
  </si>
  <si>
    <t>Sisteme de gestiune a bazelor de date</t>
  </si>
  <si>
    <t>Analiza funcţională</t>
  </si>
  <si>
    <t>MLM5040</t>
  </si>
  <si>
    <t>Teoria codurilor</t>
  </si>
  <si>
    <t>MLM5074</t>
  </si>
  <si>
    <t>Business Intelligence</t>
  </si>
  <si>
    <t>MLM5089</t>
  </si>
  <si>
    <t>Programare IoS</t>
  </si>
  <si>
    <t>MLM0032</t>
  </si>
  <si>
    <t>Teoria informaţiei</t>
  </si>
  <si>
    <t>MLM7005</t>
  </si>
  <si>
    <t>Comunicare şi dezvoltare profesională în informatică</t>
  </si>
  <si>
    <t>Anexă la Planul de Învățământ Matematică-Informatică, limba de predare maghiară</t>
  </si>
  <si>
    <t>DISCIPLINE DE SPECIALITATE (DS)</t>
  </si>
  <si>
    <t>MLM2008</t>
  </si>
  <si>
    <t>Sisteme dinamice discrete</t>
  </si>
  <si>
    <t>Fractali</t>
  </si>
  <si>
    <t>Programare distribuită - platforme Java</t>
  </si>
  <si>
    <t>MLM0002</t>
  </si>
  <si>
    <t>MLM0067</t>
  </si>
  <si>
    <t>MLM0066</t>
  </si>
  <si>
    <t>MLM0069</t>
  </si>
  <si>
    <t>PLAN DE ÎNVĂŢĂMÂNT  valabil începând din anul universitar 2016-2017</t>
  </si>
  <si>
    <t>MLM0042, MLM0043, MLM0002, MLM0050</t>
  </si>
  <si>
    <t>MLM0039, MLM0051</t>
  </si>
  <si>
    <t>MLM0037, MLM0048, MLM0056</t>
  </si>
  <si>
    <t>MLM0034, MLM0055, MLM0067</t>
  </si>
  <si>
    <t>MLM2005, MLM2006, MLM7007</t>
  </si>
  <si>
    <t>MLM0042, MLM0043, MLM5028, MLM0069, MLM0050</t>
  </si>
  <si>
    <t>MLM0004, MLM5040, MLM0066, MLM0039, MLM0024</t>
  </si>
  <si>
    <t>MLM5074, MLM5089, MLM0032</t>
  </si>
  <si>
    <t>MLM0048, MLM0067, MLM0034</t>
  </si>
  <si>
    <t>MLM2006, MLM7007, MLM2005</t>
  </si>
  <si>
    <t>MLX2205</t>
  </si>
  <si>
    <r>
      <rPr>
        <b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credite pentru o limba străină (2 semestre) 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 xml:space="preserve"> credite la disciplinele facultative</t>
    </r>
  </si>
  <si>
    <r>
      <rPr>
        <b/>
        <sz val="10"/>
        <rFont val="Arial"/>
        <family val="2"/>
      </rPr>
      <t xml:space="preserve">   162 </t>
    </r>
    <r>
      <rPr>
        <sz val="10"/>
        <rFont val="Arial"/>
        <family val="2"/>
      </rPr>
      <t>de credite la disciplinele obligatorii;</t>
    </r>
  </si>
  <si>
    <t xml:space="preserve">   18 credite la disciplinele opționale;</t>
  </si>
  <si>
    <t>Sem. 4: Pentru cursul optional 1 se alege  o disciplină din pachetul:</t>
  </si>
  <si>
    <t xml:space="preserve">Sem. 5: Pentru cursul optional 2 se alege  o disciplină din pachetul: </t>
  </si>
  <si>
    <t>Sem. 6: Pentru cursul optional 3 se alege  o disciplină din pachetul:</t>
  </si>
  <si>
    <t>Sem. 6: Pentru cursul optional 4 se alege  o disciplină din pachetul:</t>
  </si>
  <si>
    <t>Sem. 6: Pentru cursul optional 5 se alege  o disciplină din pachetul:</t>
  </si>
  <si>
    <t>Sem. 5: Pentru cursul optional 2 se alege  o disciplină din pachetul:</t>
  </si>
  <si>
    <t xml:space="preserve">Sem. 6: Pentru cursul optional 3 se alege  o disciplină din pachetul: </t>
  </si>
</sst>
</file>

<file path=xl/styles.xml><?xml version="1.0" encoding="utf-8"?>
<styleSheet xmlns="http://schemas.openxmlformats.org/spreadsheetml/2006/main">
  <numFmts count="1">
    <numFmt numFmtId="164" formatCode="0;\-0;;@"/>
  </numFmts>
  <fonts count="14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FFFFFF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6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1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</xf>
    <xf numFmtId="1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0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2" xfId="0" applyNumberFormat="1" applyFont="1" applyFill="1" applyBorder="1" applyAlignment="1" applyProtection="1">
      <protection locked="0"/>
    </xf>
    <xf numFmtId="0" fontId="1" fillId="0" borderId="22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</xf>
    <xf numFmtId="9" fontId="3" fillId="0" borderId="2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/>
    <xf numFmtId="10" fontId="12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19" borderId="4" xfId="0" applyNumberFormat="1" applyFont="1" applyFill="1" applyBorder="1" applyAlignment="1" applyProtection="1">
      <alignment horizontal="left" vertical="center"/>
      <protection locked="0"/>
    </xf>
    <xf numFmtId="0" fontId="2" fillId="19" borderId="4" xfId="0" applyNumberFormat="1" applyFont="1" applyFill="1" applyBorder="1" applyAlignment="1" applyProtection="1">
      <alignment horizontal="center" vertical="center"/>
      <protection locked="0"/>
    </xf>
    <xf numFmtId="0" fontId="2" fillId="19" borderId="4" xfId="0" applyNumberFormat="1" applyFont="1" applyFill="1" applyBorder="1" applyAlignment="1" applyProtection="1">
      <alignment horizontal="center" vertical="top" wrapText="1"/>
    </xf>
    <xf numFmtId="0" fontId="2" fillId="20" borderId="2" xfId="0" applyNumberFormat="1" applyFont="1" applyFill="1" applyBorder="1" applyAlignment="1" applyProtection="1">
      <alignment horizontal="center" vertical="center"/>
    </xf>
    <xf numFmtId="1" fontId="2" fillId="20" borderId="2" xfId="0" applyNumberFormat="1" applyFont="1" applyFill="1" applyBorder="1" applyAlignment="1" applyProtection="1">
      <alignment horizontal="center" vertical="center"/>
    </xf>
    <xf numFmtId="2" fontId="2" fillId="19" borderId="4" xfId="0" applyNumberFormat="1" applyFont="1" applyFill="1" applyBorder="1" applyAlignment="1" applyProtection="1">
      <alignment horizontal="center" vertical="center"/>
      <protection locked="0"/>
    </xf>
    <xf numFmtId="0" fontId="2" fillId="19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/>
    <xf numFmtId="10" fontId="3" fillId="5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1" fontId="3" fillId="0" borderId="22" xfId="0" applyNumberFormat="1" applyFont="1" applyFill="1" applyBorder="1" applyAlignment="1" applyProtection="1">
      <alignment horizontal="center" vertical="center"/>
    </xf>
    <xf numFmtId="1" fontId="3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1" fontId="3" fillId="10" borderId="23" xfId="0" applyNumberFormat="1" applyFont="1" applyFill="1" applyBorder="1" applyAlignment="1" applyProtection="1">
      <alignment horizontal="center" vertical="center"/>
      <protection locked="0"/>
    </xf>
    <xf numFmtId="1" fontId="3" fillId="11" borderId="24" xfId="0" applyNumberFormat="1" applyFont="1" applyFill="1" applyBorder="1" applyAlignment="1" applyProtection="1">
      <alignment horizontal="center" vertical="center"/>
      <protection locked="0"/>
    </xf>
    <xf numFmtId="1" fontId="3" fillId="12" borderId="25" xfId="0" applyNumberFormat="1" applyFont="1" applyFill="1" applyBorder="1" applyAlignment="1" applyProtection="1">
      <alignment horizontal="center" vertical="center"/>
      <protection locked="0"/>
    </xf>
    <xf numFmtId="1" fontId="2" fillId="10" borderId="23" xfId="0" applyNumberFormat="1" applyFont="1" applyFill="1" applyBorder="1" applyAlignment="1" applyProtection="1">
      <alignment horizontal="left" vertical="center" wrapText="1"/>
      <protection locked="0"/>
    </xf>
    <xf numFmtId="1" fontId="2" fillId="11" borderId="24" xfId="0" applyNumberFormat="1" applyFont="1" applyFill="1" applyBorder="1" applyAlignment="1" applyProtection="1">
      <alignment horizontal="left" vertical="center"/>
      <protection locked="0"/>
    </xf>
    <xf numFmtId="1" fontId="2" fillId="12" borderId="25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7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8" borderId="18" xfId="0" applyNumberFormat="1" applyFont="1" applyFill="1" applyBorder="1" applyAlignment="1" applyProtection="1">
      <alignment horizontal="left" vertical="center"/>
      <protection locked="0"/>
    </xf>
    <xf numFmtId="1" fontId="2" fillId="9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10" borderId="23" xfId="0" applyNumberFormat="1" applyFont="1" applyFill="1" applyBorder="1" applyAlignment="1" applyProtection="1">
      <alignment horizontal="left" vertical="center"/>
      <protection locked="0"/>
    </xf>
    <xf numFmtId="0" fontId="3" fillId="10" borderId="23" xfId="0" applyNumberFormat="1" applyFont="1" applyFill="1" applyBorder="1" applyAlignment="1" applyProtection="1">
      <alignment horizontal="left" vertical="center" wrapText="1"/>
    </xf>
    <xf numFmtId="0" fontId="3" fillId="11" borderId="24" xfId="0" applyNumberFormat="1" applyFont="1" applyFill="1" applyBorder="1" applyAlignment="1" applyProtection="1">
      <alignment horizontal="left" vertical="center" wrapText="1"/>
    </xf>
    <xf numFmtId="0" fontId="3" fillId="12" borderId="25" xfId="0" applyNumberFormat="1" applyFont="1" applyFill="1" applyBorder="1" applyAlignment="1" applyProtection="1">
      <alignment horizontal="left" vertical="center" wrapText="1"/>
    </xf>
    <xf numFmtId="0" fontId="3" fillId="13" borderId="26" xfId="0" applyNumberFormat="1" applyFont="1" applyFill="1" applyBorder="1" applyAlignment="1" applyProtection="1">
      <alignment horizontal="left" vertical="center" wrapText="1"/>
    </xf>
    <xf numFmtId="0" fontId="3" fillId="14" borderId="27" xfId="0" applyNumberFormat="1" applyFont="1" applyFill="1" applyBorder="1" applyAlignment="1" applyProtection="1">
      <alignment horizontal="left" vertical="center" wrapText="1"/>
    </xf>
    <xf numFmtId="0" fontId="3" fillId="15" borderId="28" xfId="0" applyNumberFormat="1" applyFont="1" applyFill="1" applyBorder="1" applyAlignment="1" applyProtection="1">
      <alignment horizontal="left" vertical="center" wrapText="1"/>
    </xf>
    <xf numFmtId="0" fontId="3" fillId="16" borderId="29" xfId="0" applyNumberFormat="1" applyFont="1" applyFill="1" applyBorder="1" applyAlignment="1" applyProtection="1">
      <alignment horizontal="left" vertical="center" wrapText="1"/>
    </xf>
    <xf numFmtId="0" fontId="3" fillId="17" borderId="30" xfId="0" applyNumberFormat="1" applyFont="1" applyFill="1" applyBorder="1" applyAlignment="1" applyProtection="1">
      <alignment horizontal="left" vertical="center" wrapText="1"/>
    </xf>
    <xf numFmtId="0" fontId="3" fillId="18" borderId="31" xfId="0" applyNumberFormat="1" applyFont="1" applyFill="1" applyBorder="1" applyAlignment="1" applyProtection="1">
      <alignment horizontal="left" vertical="center" wrapText="1"/>
    </xf>
    <xf numFmtId="2" fontId="2" fillId="13" borderId="26" xfId="0" applyNumberFormat="1" applyFont="1" applyFill="1" applyBorder="1" applyAlignment="1" applyProtection="1">
      <alignment horizontal="center" vertical="center"/>
    </xf>
    <xf numFmtId="2" fontId="2" fillId="14" borderId="27" xfId="0" applyNumberFormat="1" applyFont="1" applyFill="1" applyBorder="1" applyAlignment="1" applyProtection="1">
      <alignment horizontal="center" vertical="center"/>
    </xf>
    <xf numFmtId="2" fontId="2" fillId="15" borderId="28" xfId="0" applyNumberFormat="1" applyFont="1" applyFill="1" applyBorder="1" applyAlignment="1" applyProtection="1">
      <alignment horizontal="center" vertical="center"/>
    </xf>
    <xf numFmtId="2" fontId="2" fillId="16" borderId="29" xfId="0" applyNumberFormat="1" applyFont="1" applyFill="1" applyBorder="1" applyAlignment="1" applyProtection="1">
      <alignment horizontal="center" vertical="center"/>
    </xf>
    <xf numFmtId="2" fontId="2" fillId="17" borderId="30" xfId="0" applyNumberFormat="1" applyFont="1" applyFill="1" applyBorder="1" applyAlignment="1" applyProtection="1">
      <alignment horizontal="center" vertical="center"/>
    </xf>
    <xf numFmtId="2" fontId="2" fillId="18" borderId="31" xfId="0" applyNumberFormat="1" applyFont="1" applyFill="1" applyBorder="1" applyAlignment="1" applyProtection="1">
      <alignment horizontal="center" vertical="center"/>
    </xf>
    <xf numFmtId="1" fontId="3" fillId="10" borderId="23" xfId="0" applyNumberFormat="1" applyFont="1" applyFill="1" applyBorder="1" applyAlignment="1" applyProtection="1">
      <alignment horizontal="center" vertical="center"/>
    </xf>
    <xf numFmtId="1" fontId="3" fillId="11" borderId="24" xfId="0" applyNumberFormat="1" applyFont="1" applyFill="1" applyBorder="1" applyAlignment="1" applyProtection="1">
      <alignment horizontal="center" vertical="center"/>
    </xf>
    <xf numFmtId="1" fontId="3" fillId="12" borderId="2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3" fillId="0" borderId="1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9" fontId="2" fillId="0" borderId="1" xfId="0" applyNumberFormat="1" applyFont="1" applyFill="1" applyBorder="1" applyAlignment="1" applyProtection="1">
      <alignment horizontal="center"/>
    </xf>
    <xf numFmtId="9" fontId="2" fillId="0" borderId="16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7" borderId="17" xfId="0" applyNumberFormat="1" applyFont="1" applyFill="1" applyBorder="1" applyAlignment="1" applyProtection="1">
      <alignment horizontal="left" vertical="center"/>
      <protection locked="0"/>
    </xf>
    <xf numFmtId="0" fontId="2" fillId="8" borderId="18" xfId="0" applyNumberFormat="1" applyFont="1" applyFill="1" applyBorder="1" applyAlignment="1" applyProtection="1">
      <alignment horizontal="left" vertical="center"/>
      <protection locked="0"/>
    </xf>
    <xf numFmtId="0" fontId="2" fillId="9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2" fontId="2" fillId="0" borderId="12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7" borderId="17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1" fontId="2" fillId="7" borderId="17" xfId="0" applyNumberFormat="1" applyFont="1" applyFill="1" applyBorder="1" applyAlignment="1" applyProtection="1">
      <alignment horizontal="left" vertical="top"/>
      <protection locked="0"/>
    </xf>
    <xf numFmtId="1" fontId="2" fillId="8" borderId="18" xfId="0" applyNumberFormat="1" applyFont="1" applyFill="1" applyBorder="1" applyAlignment="1" applyProtection="1">
      <alignment horizontal="left" vertical="top"/>
      <protection locked="0"/>
    </xf>
    <xf numFmtId="1" fontId="2" fillId="9" borderId="19" xfId="0" applyNumberFormat="1" applyFont="1" applyFill="1" applyBorder="1" applyAlignment="1" applyProtection="1">
      <alignment horizontal="left" vertical="top"/>
      <protection locked="0"/>
    </xf>
    <xf numFmtId="0" fontId="2" fillId="7" borderId="17" xfId="0" applyNumberFormat="1" applyFont="1" applyFill="1" applyBorder="1" applyAlignment="1" applyProtection="1">
      <alignment horizontal="left" vertical="top"/>
      <protection locked="0"/>
    </xf>
    <xf numFmtId="0" fontId="2" fillId="8" borderId="18" xfId="0" applyNumberFormat="1" applyFont="1" applyFill="1" applyBorder="1" applyAlignment="1" applyProtection="1">
      <alignment horizontal="left" vertical="top"/>
      <protection locked="0"/>
    </xf>
    <xf numFmtId="0" fontId="2" fillId="9" borderId="19" xfId="0" applyNumberFormat="1" applyFont="1" applyFill="1" applyBorder="1" applyAlignment="1" applyProtection="1">
      <alignment horizontal="left" vertical="top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protection locked="0"/>
    </xf>
    <xf numFmtId="0" fontId="2" fillId="0" borderId="15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" fontId="2" fillId="7" borderId="17" xfId="0" applyNumberFormat="1" applyFont="1" applyFill="1" applyBorder="1" applyAlignment="1" applyProtection="1">
      <alignment horizontal="center" vertical="center"/>
      <protection locked="0"/>
    </xf>
    <xf numFmtId="1" fontId="2" fillId="9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2" fontId="13" fillId="0" borderId="12" xfId="0" applyNumberFormat="1" applyFont="1" applyFill="1" applyBorder="1" applyAlignment="1" applyProtection="1">
      <alignment horizontal="center" vertical="center"/>
    </xf>
    <xf numFmtId="2" fontId="13" fillId="0" borderId="3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/>
    </xf>
    <xf numFmtId="2" fontId="13" fillId="0" borderId="8" xfId="0" applyNumberFormat="1" applyFont="1" applyFill="1" applyBorder="1" applyAlignment="1" applyProtection="1">
      <alignment horizontal="center" vertical="center"/>
    </xf>
    <xf numFmtId="2" fontId="13" fillId="0" borderId="15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/>
    </xf>
    <xf numFmtId="1" fontId="12" fillId="0" borderId="5" xfId="0" applyNumberFormat="1" applyFont="1" applyFill="1" applyBorder="1" applyAlignment="1" applyProtection="1">
      <alignment horizontal="center"/>
    </xf>
    <xf numFmtId="1" fontId="12" fillId="0" borderId="16" xfId="0" applyNumberFormat="1" applyFont="1" applyFill="1" applyBorder="1" applyAlignment="1" applyProtection="1">
      <alignment horizontal="center"/>
    </xf>
    <xf numFmtId="0" fontId="2" fillId="7" borderId="23" xfId="0" applyNumberFormat="1" applyFont="1" applyFill="1" applyBorder="1" applyAlignment="1" applyProtection="1">
      <alignment horizontal="left" vertical="center"/>
      <protection locked="0"/>
    </xf>
    <xf numFmtId="0" fontId="2" fillId="7" borderId="24" xfId="0" applyNumberFormat="1" applyFont="1" applyFill="1" applyBorder="1" applyAlignment="1" applyProtection="1">
      <alignment horizontal="left" vertical="center"/>
      <protection locked="0"/>
    </xf>
    <xf numFmtId="0" fontId="2" fillId="7" borderId="2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A316"/>
  <sheetViews>
    <sheetView view="pageLayout" topLeftCell="A115" zoomScale="110" zoomScaleNormal="100" zoomScalePageLayoutView="110" workbookViewId="0">
      <selection activeCell="J234" sqref="J234:K234"/>
    </sheetView>
  </sheetViews>
  <sheetFormatPr defaultRowHeight="1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5703125" style="1" customWidth="1"/>
    <col min="22" max="256" width="9.140625" style="1" customWidth="1"/>
  </cols>
  <sheetData>
    <row r="1" spans="1:261" ht="15.75" customHeight="1">
      <c r="A1" s="149" t="s">
        <v>282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M1" s="255" t="s">
        <v>0</v>
      </c>
      <c r="N1" s="255"/>
      <c r="O1" s="255"/>
      <c r="P1" s="255"/>
      <c r="Q1" s="255"/>
      <c r="R1" s="255"/>
      <c r="S1" s="255"/>
      <c r="T1" s="255"/>
      <c r="U1" s="255"/>
      <c r="V1" s="100"/>
      <c r="W1" s="100"/>
      <c r="X1" s="100"/>
      <c r="Y1" s="100"/>
      <c r="Z1" s="100"/>
      <c r="AA1" s="100"/>
      <c r="AB1" s="100"/>
    </row>
    <row r="2" spans="1:261" ht="6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</row>
    <row r="3" spans="1:261" ht="18" customHeight="1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M3" s="256"/>
      <c r="N3" s="257"/>
      <c r="O3" s="258"/>
      <c r="P3" s="212" t="s">
        <v>2</v>
      </c>
      <c r="Q3" s="213"/>
      <c r="R3" s="214"/>
      <c r="S3" s="212" t="s">
        <v>3</v>
      </c>
      <c r="T3" s="213"/>
      <c r="U3" s="214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</row>
    <row r="4" spans="1:261" ht="17.2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M4" s="249" t="s">
        <v>5</v>
      </c>
      <c r="N4" s="250"/>
      <c r="O4" s="251"/>
      <c r="P4" s="252">
        <f>O45</f>
        <v>24</v>
      </c>
      <c r="Q4" s="253"/>
      <c r="R4" s="254"/>
      <c r="S4" s="252">
        <f>O57</f>
        <v>26</v>
      </c>
      <c r="T4" s="253"/>
      <c r="U4" s="254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</row>
    <row r="5" spans="1:261" ht="16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49" t="s">
        <v>6</v>
      </c>
      <c r="N5" s="250"/>
      <c r="O5" s="251"/>
      <c r="P5" s="252">
        <f>O68</f>
        <v>22</v>
      </c>
      <c r="Q5" s="253"/>
      <c r="R5" s="254"/>
      <c r="S5" s="252">
        <f>O79</f>
        <v>23</v>
      </c>
      <c r="T5" s="253"/>
      <c r="U5" s="25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</row>
    <row r="6" spans="1:261" ht="15" customHeight="1">
      <c r="A6" s="238" t="s">
        <v>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M6" s="249" t="s">
        <v>8</v>
      </c>
      <c r="N6" s="250"/>
      <c r="O6" s="251"/>
      <c r="P6" s="252">
        <f>O90</f>
        <v>25</v>
      </c>
      <c r="Q6" s="253"/>
      <c r="R6" s="254"/>
      <c r="S6" s="252">
        <f>O100</f>
        <v>20</v>
      </c>
      <c r="T6" s="253"/>
      <c r="U6" s="25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  <c r="IW6" s="100"/>
      <c r="IX6" s="100"/>
      <c r="IY6" s="100"/>
      <c r="IZ6" s="100"/>
      <c r="JA6" s="100"/>
    </row>
    <row r="7" spans="1:261" ht="18" customHeight="1">
      <c r="A7" s="240" t="s">
        <v>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  <c r="IW7" s="100"/>
      <c r="IX7" s="100"/>
      <c r="IY7" s="100"/>
      <c r="IZ7" s="100"/>
      <c r="JA7" s="100"/>
    </row>
    <row r="8" spans="1:261" ht="18.75" customHeight="1">
      <c r="A8" s="241" t="s">
        <v>10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M8" s="240" t="s">
        <v>11</v>
      </c>
      <c r="N8" s="240"/>
      <c r="O8" s="240"/>
      <c r="P8" s="240"/>
      <c r="Q8" s="240"/>
      <c r="R8" s="240"/>
      <c r="S8" s="240"/>
      <c r="T8" s="240"/>
      <c r="U8" s="24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</row>
    <row r="9" spans="1:261" ht="15" customHeight="1">
      <c r="A9" s="241" t="s">
        <v>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M9" s="240"/>
      <c r="N9" s="240"/>
      <c r="O9" s="240"/>
      <c r="P9" s="240"/>
      <c r="Q9" s="240"/>
      <c r="R9" s="240"/>
      <c r="S9" s="240"/>
      <c r="T9" s="240"/>
      <c r="U9" s="24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</row>
    <row r="10" spans="1:261" ht="16.5" customHeight="1">
      <c r="A10" s="241" t="s">
        <v>13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M10" s="240"/>
      <c r="N10" s="240"/>
      <c r="O10" s="240"/>
      <c r="P10" s="240"/>
      <c r="Q10" s="240"/>
      <c r="R10" s="240"/>
      <c r="S10" s="240"/>
      <c r="T10" s="240"/>
      <c r="U10" s="24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  <c r="IW10" s="100"/>
      <c r="IX10" s="100"/>
      <c r="IY10" s="100"/>
      <c r="IZ10" s="100"/>
      <c r="JA10" s="100"/>
    </row>
    <row r="11" spans="1:261">
      <c r="A11" s="241" t="s">
        <v>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M11" s="240"/>
      <c r="N11" s="240"/>
      <c r="O11" s="240"/>
      <c r="P11" s="240"/>
      <c r="Q11" s="240"/>
      <c r="R11" s="240"/>
      <c r="S11" s="240"/>
      <c r="T11" s="240"/>
      <c r="U11" s="24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0"/>
      <c r="IX11" s="100"/>
      <c r="IY11" s="100"/>
      <c r="IZ11" s="100"/>
      <c r="JA11" s="100"/>
    </row>
    <row r="12" spans="1:261" ht="10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M12" s="247"/>
      <c r="N12" s="247"/>
      <c r="O12" s="247"/>
      <c r="P12" s="247"/>
      <c r="Q12" s="247"/>
      <c r="R12" s="247"/>
      <c r="S12" s="247"/>
      <c r="T12" s="247"/>
      <c r="U12" s="247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  <c r="IW12" s="100"/>
      <c r="IX12" s="100"/>
      <c r="IY12" s="100"/>
      <c r="IZ12" s="100"/>
      <c r="JA12" s="100"/>
    </row>
    <row r="13" spans="1:261">
      <c r="A13" s="248" t="s">
        <v>16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M13" s="237"/>
      <c r="N13" s="237"/>
      <c r="O13" s="238"/>
      <c r="P13" s="238"/>
      <c r="Q13" s="238"/>
      <c r="R13" s="238"/>
      <c r="S13" s="238"/>
      <c r="T13" s="238"/>
      <c r="U13" s="238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</row>
    <row r="14" spans="1:261">
      <c r="A14" s="248" t="s">
        <v>17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M14" s="238"/>
      <c r="N14" s="238"/>
      <c r="O14" s="238"/>
      <c r="P14" s="238"/>
      <c r="Q14" s="238"/>
      <c r="R14" s="238"/>
      <c r="S14" s="238"/>
      <c r="T14" s="238"/>
      <c r="U14" s="238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</row>
    <row r="15" spans="1:261" ht="15" customHeight="1">
      <c r="A15" s="241" t="s">
        <v>18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M15" s="237"/>
      <c r="N15" s="237"/>
      <c r="O15" s="238"/>
      <c r="P15" s="238"/>
      <c r="Q15" s="238"/>
      <c r="R15" s="238"/>
      <c r="S15" s="238"/>
      <c r="T15" s="238"/>
      <c r="U15" s="238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</row>
    <row r="16" spans="1:261" ht="15" customHeight="1">
      <c r="A16" s="248" t="s">
        <v>19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M16" s="247" t="s">
        <v>15</v>
      </c>
      <c r="N16" s="247"/>
      <c r="O16" s="247"/>
      <c r="P16" s="247"/>
      <c r="Q16" s="247"/>
      <c r="R16" s="247"/>
      <c r="S16" s="247"/>
      <c r="T16" s="247"/>
      <c r="U16" s="247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</row>
    <row r="17" spans="1:261">
      <c r="A17" s="241" t="s">
        <v>20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M17" s="242" t="s">
        <v>297</v>
      </c>
      <c r="N17" s="242"/>
      <c r="O17" s="242"/>
      <c r="P17" s="242"/>
      <c r="Q17" s="242"/>
      <c r="R17" s="242"/>
      <c r="S17" s="242"/>
      <c r="T17" s="242"/>
      <c r="U17" s="242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</row>
    <row r="18" spans="1:261">
      <c r="A18" s="243" t="s">
        <v>294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M18" s="244" t="s">
        <v>283</v>
      </c>
      <c r="N18" s="244"/>
      <c r="O18" s="244"/>
      <c r="P18" s="244"/>
      <c r="Q18" s="244"/>
      <c r="R18" s="244"/>
      <c r="S18" s="244"/>
      <c r="T18" s="244"/>
      <c r="U18" s="244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</row>
    <row r="19" spans="1:261">
      <c r="A19" s="241" t="s">
        <v>21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M19" s="245" t="s">
        <v>298</v>
      </c>
      <c r="N19" s="245"/>
      <c r="O19" s="245"/>
      <c r="P19" s="245"/>
      <c r="Q19" s="245"/>
      <c r="R19" s="245"/>
      <c r="S19" s="245"/>
      <c r="T19" s="245"/>
      <c r="U19" s="245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  <c r="IW19" s="100"/>
      <c r="IX19" s="100"/>
      <c r="IY19" s="100"/>
      <c r="IZ19" s="100"/>
      <c r="JA19" s="100"/>
    </row>
    <row r="20" spans="1:261">
      <c r="A20" s="238" t="s">
        <v>22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M20" s="246" t="s">
        <v>284</v>
      </c>
      <c r="N20" s="246"/>
      <c r="O20" s="246"/>
      <c r="P20" s="246"/>
      <c r="Q20" s="246"/>
      <c r="R20" s="246"/>
      <c r="S20" s="246"/>
      <c r="T20" s="246"/>
      <c r="U20" s="246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</row>
    <row r="21" spans="1:261" ht="1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M21" s="237" t="s">
        <v>299</v>
      </c>
      <c r="N21" s="237"/>
      <c r="O21" s="237"/>
      <c r="P21" s="237"/>
      <c r="Q21" s="237"/>
      <c r="R21" s="237"/>
      <c r="S21" s="237"/>
      <c r="T21" s="237"/>
      <c r="U21" s="237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  <c r="IW21" s="100"/>
      <c r="IX21" s="100"/>
      <c r="IY21" s="100"/>
      <c r="IZ21" s="100"/>
      <c r="JA21" s="100"/>
    </row>
    <row r="22" spans="1:261" ht="1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M22" s="238" t="s">
        <v>285</v>
      </c>
      <c r="N22" s="238"/>
      <c r="O22" s="238"/>
      <c r="P22" s="238"/>
      <c r="Q22" s="238"/>
      <c r="R22" s="238"/>
      <c r="S22" s="238"/>
      <c r="T22" s="238"/>
      <c r="U22" s="238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</row>
    <row r="23" spans="1:261" ht="13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M23" s="237" t="s">
        <v>300</v>
      </c>
      <c r="N23" s="237"/>
      <c r="O23" s="237"/>
      <c r="P23" s="237"/>
      <c r="Q23" s="237"/>
      <c r="R23" s="237"/>
      <c r="S23" s="237"/>
      <c r="T23" s="237"/>
      <c r="U23" s="237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</row>
    <row r="24" spans="1:261" s="1" customFormat="1" ht="13.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M24" s="238" t="s">
        <v>286</v>
      </c>
      <c r="N24" s="238"/>
      <c r="O24" s="238"/>
      <c r="P24" s="238"/>
      <c r="Q24" s="238"/>
      <c r="R24" s="238"/>
      <c r="S24" s="238"/>
      <c r="T24" s="238"/>
      <c r="U24" s="238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</row>
    <row r="25" spans="1:26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237" t="s">
        <v>301</v>
      </c>
      <c r="N25" s="237"/>
      <c r="O25" s="237"/>
      <c r="P25" s="237"/>
      <c r="Q25" s="237"/>
      <c r="R25" s="237"/>
      <c r="S25" s="237"/>
      <c r="T25" s="237"/>
      <c r="U25" s="237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</row>
    <row r="26" spans="1:261">
      <c r="A26" s="172" t="s">
        <v>23</v>
      </c>
      <c r="B26" s="172"/>
      <c r="C26" s="172"/>
      <c r="D26" s="172"/>
      <c r="E26" s="172"/>
      <c r="F26" s="172"/>
      <c r="G26" s="172"/>
      <c r="M26" s="240" t="s">
        <v>287</v>
      </c>
      <c r="N26" s="240"/>
      <c r="O26" s="240"/>
      <c r="P26" s="240"/>
      <c r="Q26" s="240"/>
      <c r="R26" s="240"/>
      <c r="S26" s="240"/>
      <c r="T26" s="240"/>
      <c r="U26" s="24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  <c r="IW26" s="100"/>
      <c r="IX26" s="100"/>
      <c r="IY26" s="100"/>
      <c r="IZ26" s="100"/>
      <c r="JA26" s="100"/>
    </row>
    <row r="27" spans="1:261" ht="26.25" customHeight="1">
      <c r="A27" s="3"/>
      <c r="B27" s="212" t="s">
        <v>24</v>
      </c>
      <c r="C27" s="214"/>
      <c r="D27" s="212" t="s">
        <v>25</v>
      </c>
      <c r="E27" s="213"/>
      <c r="F27" s="214"/>
      <c r="G27" s="161" t="s">
        <v>26</v>
      </c>
      <c r="H27" s="161" t="s">
        <v>27</v>
      </c>
      <c r="I27" s="212" t="s">
        <v>28</v>
      </c>
      <c r="J27" s="213"/>
      <c r="K27" s="214"/>
      <c r="M27" s="238" t="s">
        <v>29</v>
      </c>
      <c r="N27" s="238"/>
      <c r="O27" s="238"/>
      <c r="P27" s="238"/>
      <c r="Q27" s="238"/>
      <c r="R27" s="238"/>
      <c r="S27" s="238"/>
      <c r="T27" s="238"/>
      <c r="U27" s="238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  <c r="IW27" s="100"/>
      <c r="IX27" s="100"/>
      <c r="IY27" s="100"/>
      <c r="IZ27" s="100"/>
      <c r="JA27" s="100"/>
    </row>
    <row r="28" spans="1:261" ht="16.5" customHeight="1">
      <c r="A28" s="3"/>
      <c r="B28" s="4" t="s">
        <v>30</v>
      </c>
      <c r="C28" s="4" t="s">
        <v>31</v>
      </c>
      <c r="D28" s="4" t="s">
        <v>32</v>
      </c>
      <c r="E28" s="4" t="s">
        <v>33</v>
      </c>
      <c r="F28" s="4" t="s">
        <v>34</v>
      </c>
      <c r="G28" s="162"/>
      <c r="H28" s="162"/>
      <c r="I28" s="36" t="s">
        <v>35</v>
      </c>
      <c r="J28" s="4" t="s">
        <v>36</v>
      </c>
      <c r="K28" s="4" t="s">
        <v>37</v>
      </c>
      <c r="M28" s="238"/>
      <c r="N28" s="238"/>
      <c r="O28" s="238"/>
      <c r="P28" s="238"/>
      <c r="Q28" s="238"/>
      <c r="R28" s="238"/>
      <c r="S28" s="238"/>
      <c r="T28" s="238"/>
      <c r="U28" s="238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  <c r="IW28" s="100"/>
      <c r="IX28" s="100"/>
      <c r="IY28" s="100"/>
      <c r="IZ28" s="100"/>
      <c r="JA28" s="100"/>
    </row>
    <row r="29" spans="1:261" ht="17.25" customHeight="1">
      <c r="A29" s="5" t="s">
        <v>5</v>
      </c>
      <c r="B29" s="6">
        <v>14</v>
      </c>
      <c r="C29" s="6">
        <v>14</v>
      </c>
      <c r="D29" s="27">
        <v>3</v>
      </c>
      <c r="E29" s="27">
        <v>3</v>
      </c>
      <c r="F29" s="27">
        <v>2</v>
      </c>
      <c r="G29" s="27"/>
      <c r="H29" s="35">
        <v>0</v>
      </c>
      <c r="I29" s="27">
        <v>3</v>
      </c>
      <c r="J29" s="27">
        <v>1</v>
      </c>
      <c r="K29" s="27">
        <v>12</v>
      </c>
      <c r="L29" s="34"/>
      <c r="M29" s="237" t="s">
        <v>38</v>
      </c>
      <c r="N29" s="237"/>
      <c r="O29" s="237"/>
      <c r="P29" s="237"/>
      <c r="Q29" s="237"/>
      <c r="R29" s="237"/>
      <c r="S29" s="237"/>
      <c r="T29" s="237"/>
      <c r="U29" s="237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0"/>
      <c r="IY29" s="100"/>
      <c r="IZ29" s="100"/>
      <c r="JA29" s="100"/>
    </row>
    <row r="30" spans="1:261" ht="15" customHeight="1">
      <c r="A30" s="5" t="s">
        <v>6</v>
      </c>
      <c r="B30" s="6">
        <v>14</v>
      </c>
      <c r="C30" s="6">
        <v>14</v>
      </c>
      <c r="D30" s="27">
        <v>3</v>
      </c>
      <c r="E30" s="27">
        <v>3</v>
      </c>
      <c r="F30" s="27">
        <v>2</v>
      </c>
      <c r="G30" s="27"/>
      <c r="H30" s="35">
        <v>3</v>
      </c>
      <c r="I30" s="27">
        <v>3</v>
      </c>
      <c r="J30" s="27">
        <v>1</v>
      </c>
      <c r="K30" s="27">
        <v>9</v>
      </c>
      <c r="M30" s="238" t="s">
        <v>39</v>
      </c>
      <c r="N30" s="238"/>
      <c r="O30" s="238"/>
      <c r="P30" s="238"/>
      <c r="Q30" s="238"/>
      <c r="R30" s="238"/>
      <c r="S30" s="238"/>
      <c r="T30" s="238"/>
      <c r="U30" s="238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/>
      <c r="IY30" s="100"/>
      <c r="IZ30" s="100"/>
      <c r="JA30" s="100"/>
    </row>
    <row r="31" spans="1:261" ht="15.75" customHeight="1">
      <c r="A31" s="7" t="s">
        <v>8</v>
      </c>
      <c r="B31" s="6">
        <v>14</v>
      </c>
      <c r="C31" s="6">
        <v>12</v>
      </c>
      <c r="D31" s="27">
        <v>3</v>
      </c>
      <c r="E31" s="27">
        <v>3</v>
      </c>
      <c r="F31" s="27">
        <v>2</v>
      </c>
      <c r="G31" s="27">
        <v>2</v>
      </c>
      <c r="H31" s="35">
        <v>0</v>
      </c>
      <c r="I31" s="27">
        <v>3</v>
      </c>
      <c r="J31" s="27">
        <v>1</v>
      </c>
      <c r="K31" s="27">
        <v>12</v>
      </c>
      <c r="M31" s="238"/>
      <c r="N31" s="238"/>
      <c r="O31" s="238"/>
      <c r="P31" s="238"/>
      <c r="Q31" s="238"/>
      <c r="R31" s="238"/>
      <c r="S31" s="238"/>
      <c r="T31" s="238"/>
      <c r="U31" s="238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/>
      <c r="IY31" s="100"/>
      <c r="IZ31" s="100"/>
      <c r="JA31" s="100"/>
    </row>
    <row r="32" spans="1:261" ht="13.5" customHeight="1">
      <c r="A32" s="8"/>
      <c r="B32" s="8"/>
      <c r="C32" s="8"/>
      <c r="D32" s="8"/>
      <c r="E32" s="8"/>
      <c r="F32" s="8"/>
      <c r="G32" s="8"/>
      <c r="M32" s="238"/>
      <c r="N32" s="238"/>
      <c r="O32" s="238"/>
      <c r="P32" s="238"/>
      <c r="Q32" s="238"/>
      <c r="R32" s="238"/>
      <c r="S32" s="238"/>
      <c r="T32" s="238"/>
      <c r="U32" s="238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/>
      <c r="IY32" s="100"/>
      <c r="IZ32" s="100"/>
      <c r="JA32" s="100"/>
    </row>
    <row r="33" spans="1:261">
      <c r="B33" s="9"/>
      <c r="C33" s="9"/>
      <c r="D33" s="9"/>
      <c r="E33" s="9"/>
      <c r="F33" s="9"/>
      <c r="G33" s="9"/>
      <c r="M33" s="238"/>
      <c r="N33" s="238"/>
      <c r="O33" s="238"/>
      <c r="P33" s="238"/>
      <c r="Q33" s="238"/>
      <c r="R33" s="238"/>
      <c r="S33" s="238"/>
      <c r="T33" s="238"/>
      <c r="U33" s="238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</row>
    <row r="34" spans="1:261"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0"/>
      <c r="IZ34" s="100"/>
      <c r="JA34" s="100"/>
    </row>
    <row r="35" spans="1:261" ht="16.5" customHeight="1">
      <c r="A35" s="239" t="s">
        <v>40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</row>
    <row r="36" spans="1:261" ht="8.25" customHeight="1">
      <c r="A36" s="150" t="s">
        <v>46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0"/>
      <c r="IY36" s="100"/>
      <c r="IZ36" s="100"/>
      <c r="JA36" s="100"/>
    </row>
    <row r="37" spans="1:261" ht="17.25" customHeight="1">
      <c r="A37" s="153" t="s">
        <v>47</v>
      </c>
      <c r="B37" s="155" t="s">
        <v>48</v>
      </c>
      <c r="C37" s="156"/>
      <c r="D37" s="156"/>
      <c r="E37" s="156"/>
      <c r="F37" s="156"/>
      <c r="G37" s="156"/>
      <c r="H37" s="156"/>
      <c r="I37" s="157"/>
      <c r="J37" s="161" t="s">
        <v>49</v>
      </c>
      <c r="K37" s="212" t="s">
        <v>50</v>
      </c>
      <c r="L37" s="213"/>
      <c r="M37" s="213"/>
      <c r="N37" s="214"/>
      <c r="O37" s="228" t="s">
        <v>51</v>
      </c>
      <c r="P37" s="229"/>
      <c r="Q37" s="230"/>
      <c r="R37" s="228" t="s">
        <v>52</v>
      </c>
      <c r="S37" s="231"/>
      <c r="T37" s="232"/>
      <c r="U37" s="233" t="s">
        <v>53</v>
      </c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  <c r="IW37" s="100"/>
      <c r="IX37" s="100"/>
      <c r="IY37" s="100"/>
      <c r="IZ37" s="100"/>
      <c r="JA37" s="100"/>
    </row>
    <row r="38" spans="1:261" ht="25.5" customHeight="1">
      <c r="A38" s="154"/>
      <c r="B38" s="158"/>
      <c r="C38" s="159"/>
      <c r="D38" s="159"/>
      <c r="E38" s="159"/>
      <c r="F38" s="159"/>
      <c r="G38" s="159"/>
      <c r="H38" s="159"/>
      <c r="I38" s="160"/>
      <c r="J38" s="162"/>
      <c r="K38" s="4" t="s">
        <v>54</v>
      </c>
      <c r="L38" s="4" t="s">
        <v>55</v>
      </c>
      <c r="M38" s="4" t="s">
        <v>56</v>
      </c>
      <c r="N38" s="4" t="s">
        <v>57</v>
      </c>
      <c r="O38" s="4" t="s">
        <v>58</v>
      </c>
      <c r="P38" s="4" t="s">
        <v>32</v>
      </c>
      <c r="Q38" s="4" t="s">
        <v>59</v>
      </c>
      <c r="R38" s="4" t="s">
        <v>60</v>
      </c>
      <c r="S38" s="4" t="s">
        <v>54</v>
      </c>
      <c r="T38" s="4" t="s">
        <v>61</v>
      </c>
      <c r="U38" s="162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  <c r="IW38" s="100"/>
      <c r="IX38" s="100"/>
      <c r="IY38" s="100"/>
      <c r="IZ38" s="100"/>
      <c r="JA38" s="100"/>
    </row>
    <row r="39" spans="1:261" ht="13.5" customHeight="1">
      <c r="A39" s="37" t="s">
        <v>62</v>
      </c>
      <c r="B39" s="181" t="s">
        <v>63</v>
      </c>
      <c r="C39" s="182"/>
      <c r="D39" s="182"/>
      <c r="E39" s="182"/>
      <c r="F39" s="182"/>
      <c r="G39" s="182"/>
      <c r="H39" s="182"/>
      <c r="I39" s="183"/>
      <c r="J39" s="12">
        <v>6</v>
      </c>
      <c r="K39" s="12">
        <v>2</v>
      </c>
      <c r="L39" s="12">
        <v>2</v>
      </c>
      <c r="M39" s="12">
        <v>0</v>
      </c>
      <c r="N39" s="12">
        <v>0</v>
      </c>
      <c r="O39" s="49">
        <f>K39+L39+M39+N39</f>
        <v>4</v>
      </c>
      <c r="P39" s="19">
        <f t="shared" ref="P39:P44" si="0">Q39-O39</f>
        <v>7</v>
      </c>
      <c r="Q39" s="19">
        <f>ROUND(PRODUCT(J39,25)/14,0)</f>
        <v>11</v>
      </c>
      <c r="R39" s="40" t="s">
        <v>60</v>
      </c>
      <c r="S39" s="12"/>
      <c r="T39" s="27"/>
      <c r="U39" s="12" t="s">
        <v>41</v>
      </c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  <c r="IW39" s="100"/>
      <c r="IX39" s="100"/>
      <c r="IY39" s="100"/>
      <c r="IZ39" s="100"/>
      <c r="JA39" s="100"/>
    </row>
    <row r="40" spans="1:261">
      <c r="A40" s="37" t="s">
        <v>64</v>
      </c>
      <c r="B40" s="181" t="s">
        <v>65</v>
      </c>
      <c r="C40" s="182"/>
      <c r="D40" s="182"/>
      <c r="E40" s="182"/>
      <c r="F40" s="182"/>
      <c r="G40" s="182"/>
      <c r="H40" s="182"/>
      <c r="I40" s="183"/>
      <c r="J40" s="12">
        <v>6</v>
      </c>
      <c r="K40" s="12">
        <v>2</v>
      </c>
      <c r="L40" s="12">
        <v>2</v>
      </c>
      <c r="M40" s="12">
        <v>0</v>
      </c>
      <c r="N40" s="12">
        <v>0</v>
      </c>
      <c r="O40" s="49">
        <f>K40+L40+M40+N40</f>
        <v>4</v>
      </c>
      <c r="P40" s="19">
        <f t="shared" si="0"/>
        <v>7</v>
      </c>
      <c r="Q40" s="19">
        <f>ROUND(PRODUCT(J40,25)/14,0)</f>
        <v>11</v>
      </c>
      <c r="R40" s="40"/>
      <c r="S40" s="12"/>
      <c r="T40" s="27" t="s">
        <v>61</v>
      </c>
      <c r="U40" s="12" t="s">
        <v>43</v>
      </c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</row>
    <row r="41" spans="1:261">
      <c r="A41" s="37" t="s">
        <v>66</v>
      </c>
      <c r="B41" s="181" t="s">
        <v>67</v>
      </c>
      <c r="C41" s="182"/>
      <c r="D41" s="182"/>
      <c r="E41" s="182"/>
      <c r="F41" s="182"/>
      <c r="G41" s="182"/>
      <c r="H41" s="182"/>
      <c r="I41" s="183"/>
      <c r="J41" s="12">
        <v>6</v>
      </c>
      <c r="K41" s="12">
        <v>2</v>
      </c>
      <c r="L41" s="12">
        <v>2</v>
      </c>
      <c r="M41" s="12">
        <v>0</v>
      </c>
      <c r="N41" s="12">
        <v>0</v>
      </c>
      <c r="O41" s="49">
        <f>K41+L41+M41+N41</f>
        <v>4</v>
      </c>
      <c r="P41" s="19">
        <f t="shared" si="0"/>
        <v>7</v>
      </c>
      <c r="Q41" s="19">
        <f>ROUND(PRODUCT(J41,25)/14,0)</f>
        <v>11</v>
      </c>
      <c r="R41" s="40" t="s">
        <v>60</v>
      </c>
      <c r="S41" s="12"/>
      <c r="T41" s="27"/>
      <c r="U41" s="12" t="s">
        <v>41</v>
      </c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  <c r="IW41" s="100"/>
      <c r="IX41" s="100"/>
      <c r="IY41" s="100"/>
      <c r="IZ41" s="100"/>
      <c r="JA41" s="100"/>
    </row>
    <row r="42" spans="1:261">
      <c r="A42" s="37" t="s">
        <v>68</v>
      </c>
      <c r="B42" s="181" t="s">
        <v>69</v>
      </c>
      <c r="C42" s="182"/>
      <c r="D42" s="182"/>
      <c r="E42" s="182"/>
      <c r="F42" s="182"/>
      <c r="G42" s="182"/>
      <c r="H42" s="182"/>
      <c r="I42" s="183"/>
      <c r="J42" s="12">
        <v>6</v>
      </c>
      <c r="K42" s="12">
        <v>2</v>
      </c>
      <c r="L42" s="12">
        <v>2</v>
      </c>
      <c r="M42" s="12">
        <v>0</v>
      </c>
      <c r="N42" s="12">
        <v>0</v>
      </c>
      <c r="O42" s="49">
        <f>K42+L42+M42+N42</f>
        <v>4</v>
      </c>
      <c r="P42" s="19">
        <f t="shared" si="0"/>
        <v>7</v>
      </c>
      <c r="Q42" s="19">
        <f>ROUND(PRODUCT(J42,25)/14,0)</f>
        <v>11</v>
      </c>
      <c r="R42" s="40" t="s">
        <v>60</v>
      </c>
      <c r="S42" s="12"/>
      <c r="T42" s="27"/>
      <c r="U42" s="12" t="s">
        <v>41</v>
      </c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</row>
    <row r="43" spans="1:261">
      <c r="A43" s="37" t="s">
        <v>70</v>
      </c>
      <c r="B43" s="181" t="s">
        <v>71</v>
      </c>
      <c r="C43" s="182"/>
      <c r="D43" s="182"/>
      <c r="E43" s="182"/>
      <c r="F43" s="182"/>
      <c r="G43" s="182"/>
      <c r="H43" s="182"/>
      <c r="I43" s="183"/>
      <c r="J43" s="12">
        <v>6</v>
      </c>
      <c r="K43" s="12">
        <v>2</v>
      </c>
      <c r="L43" s="12">
        <v>2</v>
      </c>
      <c r="M43" s="12">
        <v>2</v>
      </c>
      <c r="N43" s="12">
        <v>0</v>
      </c>
      <c r="O43" s="49">
        <f>K43+L43+M43+N43</f>
        <v>6</v>
      </c>
      <c r="P43" s="19">
        <f t="shared" si="0"/>
        <v>5</v>
      </c>
      <c r="Q43" s="19">
        <f>ROUND(PRODUCT(J43,25)/14,0)</f>
        <v>11</v>
      </c>
      <c r="R43" s="40"/>
      <c r="S43" s="12" t="s">
        <v>54</v>
      </c>
      <c r="T43" s="27"/>
      <c r="U43" s="12" t="s">
        <v>41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  <c r="IW43" s="100"/>
      <c r="IX43" s="100"/>
      <c r="IY43" s="100"/>
      <c r="IZ43" s="100"/>
      <c r="JA43" s="100"/>
    </row>
    <row r="44" spans="1:261">
      <c r="A44" s="38" t="s">
        <v>72</v>
      </c>
      <c r="B44" s="234" t="s">
        <v>73</v>
      </c>
      <c r="C44" s="235"/>
      <c r="D44" s="235"/>
      <c r="E44" s="235"/>
      <c r="F44" s="235"/>
      <c r="G44" s="235"/>
      <c r="H44" s="235"/>
      <c r="I44" s="236"/>
      <c r="J44" s="21">
        <v>0</v>
      </c>
      <c r="K44" s="21">
        <v>0</v>
      </c>
      <c r="L44" s="21">
        <v>2</v>
      </c>
      <c r="M44" s="21">
        <v>0</v>
      </c>
      <c r="N44" s="21">
        <v>0</v>
      </c>
      <c r="O44" s="18">
        <f>K44+L44+M44</f>
        <v>2</v>
      </c>
      <c r="P44" s="19">
        <f t="shared" si="0"/>
        <v>0</v>
      </c>
      <c r="Q44" s="19">
        <v>2</v>
      </c>
      <c r="R44" s="41"/>
      <c r="S44" s="42" t="s">
        <v>54</v>
      </c>
      <c r="T44" s="43"/>
      <c r="U44" s="42" t="s">
        <v>44</v>
      </c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</row>
    <row r="45" spans="1:261">
      <c r="A45" s="22" t="s">
        <v>74</v>
      </c>
      <c r="B45" s="145"/>
      <c r="C45" s="216"/>
      <c r="D45" s="216"/>
      <c r="E45" s="216"/>
      <c r="F45" s="216"/>
      <c r="G45" s="216"/>
      <c r="H45" s="216"/>
      <c r="I45" s="146"/>
      <c r="J45" s="22">
        <f t="shared" ref="J45:Q45" si="1">SUM(J39:J44)</f>
        <v>30</v>
      </c>
      <c r="K45" s="22">
        <f t="shared" si="1"/>
        <v>10</v>
      </c>
      <c r="L45" s="22">
        <f t="shared" si="1"/>
        <v>12</v>
      </c>
      <c r="M45" s="22">
        <f t="shared" si="1"/>
        <v>2</v>
      </c>
      <c r="N45" s="22">
        <f t="shared" si="1"/>
        <v>0</v>
      </c>
      <c r="O45" s="22">
        <f t="shared" si="1"/>
        <v>24</v>
      </c>
      <c r="P45" s="22">
        <f t="shared" si="1"/>
        <v>33</v>
      </c>
      <c r="Q45" s="22">
        <f t="shared" si="1"/>
        <v>57</v>
      </c>
      <c r="R45" s="22">
        <f>COUNTIF(R39:R44,"E")</f>
        <v>3</v>
      </c>
      <c r="S45" s="22">
        <f>COUNTIF(S39:S44,"C")</f>
        <v>2</v>
      </c>
      <c r="T45" s="22">
        <f>COUNTIF(T39:T44,"VP")</f>
        <v>1</v>
      </c>
      <c r="U45" s="23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  <c r="IW45" s="100"/>
      <c r="IX45" s="100"/>
      <c r="IY45" s="100"/>
      <c r="IZ45" s="100"/>
      <c r="JA45" s="100"/>
    </row>
    <row r="46" spans="1:261"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  <c r="IW46" s="100"/>
      <c r="IX46" s="100"/>
      <c r="IY46" s="100"/>
      <c r="IZ46" s="100"/>
      <c r="JA46" s="100"/>
    </row>
    <row r="47" spans="1:261">
      <c r="A47" s="150" t="s">
        <v>75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  <c r="IW47" s="100"/>
      <c r="IX47" s="100"/>
      <c r="IY47" s="100"/>
      <c r="IZ47" s="100"/>
      <c r="JA47" s="100"/>
    </row>
    <row r="48" spans="1:261" ht="16.5" customHeight="1">
      <c r="A48" s="153" t="s">
        <v>47</v>
      </c>
      <c r="B48" s="155" t="s">
        <v>48</v>
      </c>
      <c r="C48" s="156"/>
      <c r="D48" s="156"/>
      <c r="E48" s="156"/>
      <c r="F48" s="156"/>
      <c r="G48" s="156"/>
      <c r="H48" s="156"/>
      <c r="I48" s="157"/>
      <c r="J48" s="161" t="s">
        <v>49</v>
      </c>
      <c r="K48" s="212" t="s">
        <v>50</v>
      </c>
      <c r="L48" s="213"/>
      <c r="M48" s="213"/>
      <c r="N48" s="214"/>
      <c r="O48" s="228" t="s">
        <v>51</v>
      </c>
      <c r="P48" s="229"/>
      <c r="Q48" s="230"/>
      <c r="R48" s="228" t="s">
        <v>52</v>
      </c>
      <c r="S48" s="231"/>
      <c r="T48" s="232"/>
      <c r="U48" s="233" t="s">
        <v>53</v>
      </c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  <c r="IW48" s="100"/>
      <c r="IX48" s="100"/>
      <c r="IY48" s="100"/>
      <c r="IZ48" s="100"/>
      <c r="JA48" s="100"/>
    </row>
    <row r="49" spans="1:261" ht="26.25" customHeight="1">
      <c r="A49" s="154"/>
      <c r="B49" s="158"/>
      <c r="C49" s="159"/>
      <c r="D49" s="159"/>
      <c r="E49" s="159"/>
      <c r="F49" s="159"/>
      <c r="G49" s="159"/>
      <c r="H49" s="159"/>
      <c r="I49" s="160"/>
      <c r="J49" s="162"/>
      <c r="K49" s="4" t="s">
        <v>54</v>
      </c>
      <c r="L49" s="4" t="s">
        <v>55</v>
      </c>
      <c r="M49" s="4" t="s">
        <v>56</v>
      </c>
      <c r="N49" s="4" t="s">
        <v>57</v>
      </c>
      <c r="O49" s="4" t="s">
        <v>58</v>
      </c>
      <c r="P49" s="4" t="s">
        <v>32</v>
      </c>
      <c r="Q49" s="4" t="s">
        <v>59</v>
      </c>
      <c r="R49" s="4" t="s">
        <v>60</v>
      </c>
      <c r="S49" s="4" t="s">
        <v>54</v>
      </c>
      <c r="T49" s="4" t="s">
        <v>61</v>
      </c>
      <c r="U49" s="162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  <c r="IW49" s="100"/>
      <c r="IX49" s="100"/>
      <c r="IY49" s="100"/>
      <c r="IZ49" s="100"/>
      <c r="JA49" s="100"/>
    </row>
    <row r="50" spans="1:261" ht="12.75" customHeight="1">
      <c r="A50" s="37" t="s">
        <v>76</v>
      </c>
      <c r="B50" s="181" t="s">
        <v>77</v>
      </c>
      <c r="C50" s="182"/>
      <c r="D50" s="182"/>
      <c r="E50" s="182"/>
      <c r="F50" s="182"/>
      <c r="G50" s="182"/>
      <c r="H50" s="182"/>
      <c r="I50" s="183"/>
      <c r="J50" s="12">
        <v>5</v>
      </c>
      <c r="K50" s="12">
        <v>2</v>
      </c>
      <c r="L50" s="12">
        <v>2</v>
      </c>
      <c r="M50" s="12">
        <v>0</v>
      </c>
      <c r="N50" s="39">
        <v>0</v>
      </c>
      <c r="O50" s="18">
        <f t="shared" ref="O50:O55" si="2">K50+L50+M50+N50</f>
        <v>4</v>
      </c>
      <c r="P50" s="19">
        <f t="shared" ref="P50:P56" si="3">Q50-O50</f>
        <v>5</v>
      </c>
      <c r="Q50" s="19">
        <f t="shared" ref="Q50:Q55" si="4">ROUND(PRODUCT(J50,25)/14,0)</f>
        <v>9</v>
      </c>
      <c r="R50" s="40" t="s">
        <v>60</v>
      </c>
      <c r="S50" s="12"/>
      <c r="T50" s="27"/>
      <c r="U50" s="12" t="s">
        <v>41</v>
      </c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</row>
    <row r="51" spans="1:261">
      <c r="A51" s="37" t="s">
        <v>78</v>
      </c>
      <c r="B51" s="181" t="s">
        <v>79</v>
      </c>
      <c r="C51" s="182"/>
      <c r="D51" s="182"/>
      <c r="E51" s="182"/>
      <c r="F51" s="182"/>
      <c r="G51" s="182"/>
      <c r="H51" s="182"/>
      <c r="I51" s="183"/>
      <c r="J51" s="12">
        <v>5</v>
      </c>
      <c r="K51" s="12">
        <v>2</v>
      </c>
      <c r="L51" s="12">
        <v>2</v>
      </c>
      <c r="M51" s="12">
        <v>0</v>
      </c>
      <c r="N51" s="39">
        <v>0</v>
      </c>
      <c r="O51" s="18">
        <f t="shared" si="2"/>
        <v>4</v>
      </c>
      <c r="P51" s="19">
        <f t="shared" si="3"/>
        <v>5</v>
      </c>
      <c r="Q51" s="19">
        <f t="shared" si="4"/>
        <v>9</v>
      </c>
      <c r="R51" s="40" t="s">
        <v>60</v>
      </c>
      <c r="S51" s="12"/>
      <c r="T51" s="27"/>
      <c r="U51" s="12" t="s">
        <v>41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</row>
    <row r="52" spans="1:261">
      <c r="A52" s="37" t="s">
        <v>80</v>
      </c>
      <c r="B52" s="181" t="s">
        <v>81</v>
      </c>
      <c r="C52" s="182"/>
      <c r="D52" s="182"/>
      <c r="E52" s="182"/>
      <c r="F52" s="182"/>
      <c r="G52" s="182"/>
      <c r="H52" s="182"/>
      <c r="I52" s="183"/>
      <c r="J52" s="12">
        <v>5</v>
      </c>
      <c r="K52" s="12">
        <v>2</v>
      </c>
      <c r="L52" s="12">
        <v>2</v>
      </c>
      <c r="M52" s="12">
        <v>0</v>
      </c>
      <c r="N52" s="39">
        <v>0</v>
      </c>
      <c r="O52" s="18">
        <f t="shared" si="2"/>
        <v>4</v>
      </c>
      <c r="P52" s="19">
        <f t="shared" si="3"/>
        <v>5</v>
      </c>
      <c r="Q52" s="19">
        <f t="shared" si="4"/>
        <v>9</v>
      </c>
      <c r="R52" s="40"/>
      <c r="S52" s="12"/>
      <c r="T52" s="27" t="s">
        <v>61</v>
      </c>
      <c r="U52" s="12" t="s">
        <v>41</v>
      </c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</row>
    <row r="53" spans="1:261">
      <c r="A53" s="37" t="s">
        <v>82</v>
      </c>
      <c r="B53" s="181" t="s">
        <v>83</v>
      </c>
      <c r="C53" s="182"/>
      <c r="D53" s="182"/>
      <c r="E53" s="182"/>
      <c r="F53" s="182"/>
      <c r="G53" s="182"/>
      <c r="H53" s="182"/>
      <c r="I53" s="183"/>
      <c r="J53" s="12">
        <v>5</v>
      </c>
      <c r="K53" s="12">
        <v>2</v>
      </c>
      <c r="L53" s="12">
        <v>2</v>
      </c>
      <c r="M53" s="12">
        <v>0</v>
      </c>
      <c r="N53" s="39">
        <v>0</v>
      </c>
      <c r="O53" s="18">
        <f t="shared" si="2"/>
        <v>4</v>
      </c>
      <c r="P53" s="19">
        <f t="shared" si="3"/>
        <v>5</v>
      </c>
      <c r="Q53" s="19">
        <f t="shared" si="4"/>
        <v>9</v>
      </c>
      <c r="R53" s="40" t="s">
        <v>60</v>
      </c>
      <c r="S53" s="12"/>
      <c r="T53" s="27"/>
      <c r="U53" s="12" t="s">
        <v>41</v>
      </c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  <c r="IW53" s="100"/>
      <c r="IX53" s="100"/>
      <c r="IY53" s="100"/>
      <c r="IZ53" s="100"/>
      <c r="JA53" s="100"/>
    </row>
    <row r="54" spans="1:261">
      <c r="A54" s="37" t="s">
        <v>84</v>
      </c>
      <c r="B54" s="181" t="s">
        <v>85</v>
      </c>
      <c r="C54" s="182"/>
      <c r="D54" s="182"/>
      <c r="E54" s="182"/>
      <c r="F54" s="182"/>
      <c r="G54" s="182"/>
      <c r="H54" s="182"/>
      <c r="I54" s="183"/>
      <c r="J54" s="12">
        <v>6</v>
      </c>
      <c r="K54" s="12">
        <v>2</v>
      </c>
      <c r="L54" s="12">
        <v>1</v>
      </c>
      <c r="M54" s="12">
        <v>2</v>
      </c>
      <c r="N54" s="39">
        <v>0</v>
      </c>
      <c r="O54" s="18">
        <f t="shared" si="2"/>
        <v>5</v>
      </c>
      <c r="P54" s="19">
        <f t="shared" si="3"/>
        <v>6</v>
      </c>
      <c r="Q54" s="19">
        <f t="shared" si="4"/>
        <v>11</v>
      </c>
      <c r="R54" s="40" t="s">
        <v>60</v>
      </c>
      <c r="S54" s="12"/>
      <c r="T54" s="27"/>
      <c r="U54" s="12" t="s">
        <v>41</v>
      </c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</row>
    <row r="55" spans="1:261">
      <c r="A55" s="37" t="s">
        <v>86</v>
      </c>
      <c r="B55" s="181" t="s">
        <v>87</v>
      </c>
      <c r="C55" s="182"/>
      <c r="D55" s="182"/>
      <c r="E55" s="182"/>
      <c r="F55" s="182"/>
      <c r="G55" s="182"/>
      <c r="H55" s="182"/>
      <c r="I55" s="183"/>
      <c r="J55" s="12">
        <v>4</v>
      </c>
      <c r="K55" s="12">
        <v>2</v>
      </c>
      <c r="L55" s="12">
        <v>1</v>
      </c>
      <c r="M55" s="12">
        <v>0</v>
      </c>
      <c r="N55" s="39">
        <v>0</v>
      </c>
      <c r="O55" s="18">
        <f t="shared" si="2"/>
        <v>3</v>
      </c>
      <c r="P55" s="19">
        <f t="shared" si="3"/>
        <v>4</v>
      </c>
      <c r="Q55" s="19">
        <f t="shared" si="4"/>
        <v>7</v>
      </c>
      <c r="R55" s="40"/>
      <c r="S55" s="12" t="s">
        <v>54</v>
      </c>
      <c r="T55" s="27"/>
      <c r="U55" s="12" t="s">
        <v>41</v>
      </c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0"/>
      <c r="IZ55" s="100"/>
      <c r="JA55" s="100"/>
    </row>
    <row r="56" spans="1:261">
      <c r="A56" s="33" t="s">
        <v>88</v>
      </c>
      <c r="B56" s="184" t="s">
        <v>89</v>
      </c>
      <c r="C56" s="185"/>
      <c r="D56" s="185"/>
      <c r="E56" s="185"/>
      <c r="F56" s="185"/>
      <c r="G56" s="185"/>
      <c r="H56" s="185"/>
      <c r="I56" s="186"/>
      <c r="J56" s="18">
        <v>0</v>
      </c>
      <c r="K56" s="18">
        <v>0</v>
      </c>
      <c r="L56" s="18">
        <v>2</v>
      </c>
      <c r="M56" s="18">
        <v>0</v>
      </c>
      <c r="N56" s="18">
        <v>0</v>
      </c>
      <c r="O56" s="18">
        <f>K56+L56+M56</f>
        <v>2</v>
      </c>
      <c r="P56" s="19">
        <f t="shared" si="3"/>
        <v>0</v>
      </c>
      <c r="Q56" s="19">
        <v>2</v>
      </c>
      <c r="R56" s="41"/>
      <c r="S56" s="42" t="s">
        <v>54</v>
      </c>
      <c r="T56" s="43"/>
      <c r="U56" s="42" t="s">
        <v>44</v>
      </c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</row>
    <row r="57" spans="1:261">
      <c r="A57" s="22" t="s">
        <v>74</v>
      </c>
      <c r="B57" s="145"/>
      <c r="C57" s="216"/>
      <c r="D57" s="216"/>
      <c r="E57" s="216"/>
      <c r="F57" s="216"/>
      <c r="G57" s="216"/>
      <c r="H57" s="216"/>
      <c r="I57" s="146"/>
      <c r="J57" s="22">
        <f t="shared" ref="J57:Q57" si="5">SUM(J50:J56)</f>
        <v>30</v>
      </c>
      <c r="K57" s="22">
        <f t="shared" si="5"/>
        <v>12</v>
      </c>
      <c r="L57" s="22">
        <f t="shared" si="5"/>
        <v>12</v>
      </c>
      <c r="M57" s="22">
        <f t="shared" si="5"/>
        <v>2</v>
      </c>
      <c r="N57" s="22">
        <f t="shared" si="5"/>
        <v>0</v>
      </c>
      <c r="O57" s="22">
        <f t="shared" si="5"/>
        <v>26</v>
      </c>
      <c r="P57" s="22">
        <f t="shared" si="5"/>
        <v>30</v>
      </c>
      <c r="Q57" s="22">
        <f t="shared" si="5"/>
        <v>56</v>
      </c>
      <c r="R57" s="22">
        <f>COUNTIF(R50:R56,"E")</f>
        <v>4</v>
      </c>
      <c r="S57" s="22">
        <f>COUNTIF(S50:S56,"C")</f>
        <v>2</v>
      </c>
      <c r="T57" s="22">
        <f>COUNTIF(T50:T56,"VP")</f>
        <v>1</v>
      </c>
      <c r="U57" s="23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  <c r="IW57" s="100"/>
      <c r="IX57" s="100"/>
      <c r="IY57" s="100"/>
      <c r="IZ57" s="100"/>
      <c r="JA57" s="100"/>
    </row>
    <row r="58" spans="1:261"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  <c r="IW58" s="100"/>
      <c r="IX58" s="100"/>
      <c r="IY58" s="100"/>
      <c r="IZ58" s="100"/>
      <c r="JA58" s="100"/>
    </row>
    <row r="59" spans="1:261" ht="11.25" customHeight="1">
      <c r="A59" s="150" t="s">
        <v>90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  <c r="IW59" s="100"/>
      <c r="IX59" s="100"/>
      <c r="IY59" s="100"/>
      <c r="IZ59" s="100"/>
      <c r="JA59" s="100"/>
    </row>
    <row r="60" spans="1:261" ht="18" customHeight="1">
      <c r="A60" s="153" t="s">
        <v>47</v>
      </c>
      <c r="B60" s="155" t="s">
        <v>48</v>
      </c>
      <c r="C60" s="156"/>
      <c r="D60" s="156"/>
      <c r="E60" s="156"/>
      <c r="F60" s="156"/>
      <c r="G60" s="156"/>
      <c r="H60" s="156"/>
      <c r="I60" s="157"/>
      <c r="J60" s="161" t="s">
        <v>49</v>
      </c>
      <c r="K60" s="212" t="s">
        <v>50</v>
      </c>
      <c r="L60" s="213"/>
      <c r="M60" s="213"/>
      <c r="N60" s="214"/>
      <c r="O60" s="228" t="s">
        <v>51</v>
      </c>
      <c r="P60" s="229"/>
      <c r="Q60" s="230"/>
      <c r="R60" s="228" t="s">
        <v>52</v>
      </c>
      <c r="S60" s="231"/>
      <c r="T60" s="232"/>
      <c r="U60" s="233" t="s">
        <v>53</v>
      </c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</row>
    <row r="61" spans="1:261" ht="25.5" customHeight="1">
      <c r="A61" s="154"/>
      <c r="B61" s="158"/>
      <c r="C61" s="159"/>
      <c r="D61" s="159"/>
      <c r="E61" s="159"/>
      <c r="F61" s="159"/>
      <c r="G61" s="159"/>
      <c r="H61" s="159"/>
      <c r="I61" s="160"/>
      <c r="J61" s="162"/>
      <c r="K61" s="4" t="s">
        <v>54</v>
      </c>
      <c r="L61" s="4" t="s">
        <v>55</v>
      </c>
      <c r="M61" s="4" t="s">
        <v>56</v>
      </c>
      <c r="N61" s="4" t="s">
        <v>57</v>
      </c>
      <c r="O61" s="4" t="s">
        <v>58</v>
      </c>
      <c r="P61" s="4" t="s">
        <v>32</v>
      </c>
      <c r="Q61" s="4" t="s">
        <v>59</v>
      </c>
      <c r="R61" s="4" t="s">
        <v>60</v>
      </c>
      <c r="S61" s="4" t="s">
        <v>54</v>
      </c>
      <c r="T61" s="4" t="s">
        <v>61</v>
      </c>
      <c r="U61" s="162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</row>
    <row r="62" spans="1:261" ht="16.5" customHeight="1">
      <c r="A62" s="37" t="s">
        <v>91</v>
      </c>
      <c r="B62" s="181" t="s">
        <v>92</v>
      </c>
      <c r="C62" s="182"/>
      <c r="D62" s="182"/>
      <c r="E62" s="182"/>
      <c r="F62" s="182"/>
      <c r="G62" s="182"/>
      <c r="H62" s="182"/>
      <c r="I62" s="183"/>
      <c r="J62" s="12">
        <v>6</v>
      </c>
      <c r="K62" s="12">
        <v>2</v>
      </c>
      <c r="L62" s="12">
        <v>2</v>
      </c>
      <c r="M62" s="12">
        <v>0</v>
      </c>
      <c r="N62" s="39">
        <v>0</v>
      </c>
      <c r="O62" s="18">
        <f t="shared" ref="O62:O67" si="6">K62+L62+M62+N62</f>
        <v>4</v>
      </c>
      <c r="P62" s="19">
        <f t="shared" ref="P62:P67" si="7">Q62-O62</f>
        <v>7</v>
      </c>
      <c r="Q62" s="19">
        <f t="shared" ref="Q62:Q67" si="8">ROUND(PRODUCT(J62,25)/14,0)</f>
        <v>11</v>
      </c>
      <c r="R62" s="40"/>
      <c r="S62" s="12"/>
      <c r="T62" s="27" t="s">
        <v>61</v>
      </c>
      <c r="U62" s="12" t="s">
        <v>41</v>
      </c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</row>
    <row r="63" spans="1:261">
      <c r="A63" s="37" t="s">
        <v>93</v>
      </c>
      <c r="B63" s="181" t="s">
        <v>94</v>
      </c>
      <c r="C63" s="182"/>
      <c r="D63" s="182"/>
      <c r="E63" s="182"/>
      <c r="F63" s="182"/>
      <c r="G63" s="182"/>
      <c r="H63" s="182"/>
      <c r="I63" s="183"/>
      <c r="J63" s="12">
        <v>6</v>
      </c>
      <c r="K63" s="12">
        <v>2</v>
      </c>
      <c r="L63" s="12">
        <v>2</v>
      </c>
      <c r="M63" s="12">
        <v>1</v>
      </c>
      <c r="N63" s="39">
        <v>0</v>
      </c>
      <c r="O63" s="18">
        <f t="shared" si="6"/>
        <v>5</v>
      </c>
      <c r="P63" s="19">
        <f t="shared" si="7"/>
        <v>6</v>
      </c>
      <c r="Q63" s="19">
        <f t="shared" si="8"/>
        <v>11</v>
      </c>
      <c r="R63" s="40" t="s">
        <v>60</v>
      </c>
      <c r="S63" s="12"/>
      <c r="T63" s="27"/>
      <c r="U63" s="12" t="s">
        <v>41</v>
      </c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</row>
    <row r="64" spans="1:261">
      <c r="A64" s="37" t="s">
        <v>95</v>
      </c>
      <c r="B64" s="181" t="s">
        <v>96</v>
      </c>
      <c r="C64" s="182"/>
      <c r="D64" s="182"/>
      <c r="E64" s="182"/>
      <c r="F64" s="182"/>
      <c r="G64" s="182"/>
      <c r="H64" s="182"/>
      <c r="I64" s="183"/>
      <c r="J64" s="12">
        <v>6</v>
      </c>
      <c r="K64" s="12">
        <v>2</v>
      </c>
      <c r="L64" s="12">
        <v>2</v>
      </c>
      <c r="M64" s="12">
        <v>0</v>
      </c>
      <c r="N64" s="39">
        <v>0</v>
      </c>
      <c r="O64" s="18">
        <f t="shared" si="6"/>
        <v>4</v>
      </c>
      <c r="P64" s="19">
        <f t="shared" si="7"/>
        <v>7</v>
      </c>
      <c r="Q64" s="19">
        <f t="shared" si="8"/>
        <v>11</v>
      </c>
      <c r="R64" s="40" t="s">
        <v>60</v>
      </c>
      <c r="S64" s="12"/>
      <c r="T64" s="27"/>
      <c r="U64" s="12" t="s">
        <v>43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</row>
    <row r="65" spans="1:261">
      <c r="A65" s="37" t="s">
        <v>97</v>
      </c>
      <c r="B65" s="181" t="s">
        <v>98</v>
      </c>
      <c r="C65" s="182"/>
      <c r="D65" s="182"/>
      <c r="E65" s="182"/>
      <c r="F65" s="182"/>
      <c r="G65" s="182"/>
      <c r="H65" s="182"/>
      <c r="I65" s="183"/>
      <c r="J65" s="12">
        <v>6</v>
      </c>
      <c r="K65" s="12">
        <v>2</v>
      </c>
      <c r="L65" s="12">
        <v>2</v>
      </c>
      <c r="M65" s="12">
        <v>0</v>
      </c>
      <c r="N65" s="39">
        <v>0</v>
      </c>
      <c r="O65" s="18">
        <f t="shared" si="6"/>
        <v>4</v>
      </c>
      <c r="P65" s="19">
        <f t="shared" si="7"/>
        <v>7</v>
      </c>
      <c r="Q65" s="19">
        <f t="shared" si="8"/>
        <v>11</v>
      </c>
      <c r="R65" s="40" t="s">
        <v>60</v>
      </c>
      <c r="S65" s="12"/>
      <c r="T65" s="27"/>
      <c r="U65" s="12" t="s">
        <v>41</v>
      </c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</row>
    <row r="66" spans="1:261">
      <c r="A66" s="37" t="s">
        <v>99</v>
      </c>
      <c r="B66" s="181" t="s">
        <v>100</v>
      </c>
      <c r="C66" s="182"/>
      <c r="D66" s="182"/>
      <c r="E66" s="182"/>
      <c r="F66" s="182"/>
      <c r="G66" s="182"/>
      <c r="H66" s="182"/>
      <c r="I66" s="183"/>
      <c r="J66" s="12">
        <v>6</v>
      </c>
      <c r="K66" s="12">
        <v>1</v>
      </c>
      <c r="L66" s="12">
        <v>0</v>
      </c>
      <c r="M66" s="12">
        <v>2</v>
      </c>
      <c r="N66" s="39">
        <v>0</v>
      </c>
      <c r="O66" s="18">
        <f t="shared" si="6"/>
        <v>3</v>
      </c>
      <c r="P66" s="19">
        <f t="shared" si="7"/>
        <v>8</v>
      </c>
      <c r="Q66" s="19">
        <f t="shared" si="8"/>
        <v>11</v>
      </c>
      <c r="R66" s="40"/>
      <c r="S66" s="12" t="s">
        <v>54</v>
      </c>
      <c r="T66" s="27"/>
      <c r="U66" s="12" t="s">
        <v>44</v>
      </c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</row>
    <row r="67" spans="1:261">
      <c r="A67" s="37" t="s">
        <v>101</v>
      </c>
      <c r="B67" s="181" t="s">
        <v>102</v>
      </c>
      <c r="C67" s="182"/>
      <c r="D67" s="182"/>
      <c r="E67" s="182"/>
      <c r="F67" s="182"/>
      <c r="G67" s="182"/>
      <c r="H67" s="182"/>
      <c r="I67" s="183"/>
      <c r="J67" s="12">
        <v>3</v>
      </c>
      <c r="K67" s="12">
        <v>0</v>
      </c>
      <c r="L67" s="12">
        <v>2</v>
      </c>
      <c r="M67" s="12">
        <v>0</v>
      </c>
      <c r="N67" s="39">
        <v>0</v>
      </c>
      <c r="O67" s="18">
        <f t="shared" si="6"/>
        <v>2</v>
      </c>
      <c r="P67" s="19">
        <f t="shared" si="7"/>
        <v>3</v>
      </c>
      <c r="Q67" s="19">
        <f t="shared" si="8"/>
        <v>5</v>
      </c>
      <c r="R67" s="40"/>
      <c r="S67" s="12" t="s">
        <v>54</v>
      </c>
      <c r="T67" s="27"/>
      <c r="U67" s="12" t="s">
        <v>44</v>
      </c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</row>
    <row r="68" spans="1:261">
      <c r="A68" s="22" t="s">
        <v>74</v>
      </c>
      <c r="B68" s="145"/>
      <c r="C68" s="216"/>
      <c r="D68" s="216"/>
      <c r="E68" s="216"/>
      <c r="F68" s="216"/>
      <c r="G68" s="216"/>
      <c r="H68" s="216"/>
      <c r="I68" s="146"/>
      <c r="J68" s="22">
        <f t="shared" ref="J68:Q68" si="9">SUM(J62:J67)</f>
        <v>33</v>
      </c>
      <c r="K68" s="22">
        <f t="shared" si="9"/>
        <v>9</v>
      </c>
      <c r="L68" s="22">
        <f t="shared" si="9"/>
        <v>10</v>
      </c>
      <c r="M68" s="22">
        <f t="shared" si="9"/>
        <v>3</v>
      </c>
      <c r="N68" s="22">
        <f t="shared" si="9"/>
        <v>0</v>
      </c>
      <c r="O68" s="22">
        <f t="shared" si="9"/>
        <v>22</v>
      </c>
      <c r="P68" s="22">
        <f t="shared" si="9"/>
        <v>38</v>
      </c>
      <c r="Q68" s="22">
        <f t="shared" si="9"/>
        <v>60</v>
      </c>
      <c r="R68" s="22">
        <f>COUNTIF(R62:R67,"E")</f>
        <v>3</v>
      </c>
      <c r="S68" s="22">
        <f>COUNTIF(S62:S67,"C")</f>
        <v>2</v>
      </c>
      <c r="T68" s="22">
        <f>COUNTIF(T62:T67,"VP")</f>
        <v>1</v>
      </c>
      <c r="U68" s="23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</row>
    <row r="69" spans="1:261"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</row>
    <row r="70" spans="1:261">
      <c r="A70" s="150" t="s">
        <v>103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</row>
    <row r="71" spans="1:261" ht="18.75" customHeight="1">
      <c r="A71" s="153" t="s">
        <v>47</v>
      </c>
      <c r="B71" s="155" t="s">
        <v>48</v>
      </c>
      <c r="C71" s="156"/>
      <c r="D71" s="156"/>
      <c r="E71" s="156"/>
      <c r="F71" s="156"/>
      <c r="G71" s="156"/>
      <c r="H71" s="156"/>
      <c r="I71" s="157"/>
      <c r="J71" s="161" t="s">
        <v>49</v>
      </c>
      <c r="K71" s="212" t="s">
        <v>50</v>
      </c>
      <c r="L71" s="213"/>
      <c r="M71" s="213"/>
      <c r="N71" s="214"/>
      <c r="O71" s="228" t="s">
        <v>51</v>
      </c>
      <c r="P71" s="229"/>
      <c r="Q71" s="230"/>
      <c r="R71" s="228" t="s">
        <v>52</v>
      </c>
      <c r="S71" s="231"/>
      <c r="T71" s="232"/>
      <c r="U71" s="233" t="s">
        <v>53</v>
      </c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</row>
    <row r="72" spans="1:261" ht="24.75" customHeight="1">
      <c r="A72" s="154"/>
      <c r="B72" s="158"/>
      <c r="C72" s="159"/>
      <c r="D72" s="159"/>
      <c r="E72" s="159"/>
      <c r="F72" s="159"/>
      <c r="G72" s="159"/>
      <c r="H72" s="159"/>
      <c r="I72" s="160"/>
      <c r="J72" s="162"/>
      <c r="K72" s="4" t="s">
        <v>54</v>
      </c>
      <c r="L72" s="4" t="s">
        <v>55</v>
      </c>
      <c r="M72" s="4" t="s">
        <v>56</v>
      </c>
      <c r="N72" s="4" t="s">
        <v>57</v>
      </c>
      <c r="O72" s="4" t="s">
        <v>58</v>
      </c>
      <c r="P72" s="4" t="s">
        <v>32</v>
      </c>
      <c r="Q72" s="4" t="s">
        <v>59</v>
      </c>
      <c r="R72" s="4" t="s">
        <v>60</v>
      </c>
      <c r="S72" s="4" t="s">
        <v>54</v>
      </c>
      <c r="T72" s="4" t="s">
        <v>61</v>
      </c>
      <c r="U72" s="162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</row>
    <row r="73" spans="1:261">
      <c r="A73" s="37" t="s">
        <v>104</v>
      </c>
      <c r="B73" s="181" t="s">
        <v>105</v>
      </c>
      <c r="C73" s="182"/>
      <c r="D73" s="182"/>
      <c r="E73" s="182"/>
      <c r="F73" s="182"/>
      <c r="G73" s="182"/>
      <c r="H73" s="182"/>
      <c r="I73" s="183"/>
      <c r="J73" s="12">
        <v>6</v>
      </c>
      <c r="K73" s="12">
        <v>2</v>
      </c>
      <c r="L73" s="12">
        <v>1</v>
      </c>
      <c r="M73" s="12">
        <v>2</v>
      </c>
      <c r="N73" s="39">
        <v>0</v>
      </c>
      <c r="O73" s="18">
        <f>K73+L73+M73+N73</f>
        <v>5</v>
      </c>
      <c r="P73" s="19">
        <f t="shared" ref="P73:P78" si="10">Q73-O73</f>
        <v>6</v>
      </c>
      <c r="Q73" s="19">
        <f t="shared" ref="Q73:Q78" si="11">ROUND(PRODUCT(J73,25)/14,0)</f>
        <v>11</v>
      </c>
      <c r="R73" s="40" t="s">
        <v>60</v>
      </c>
      <c r="S73" s="12"/>
      <c r="T73" s="27"/>
      <c r="U73" s="12" t="s">
        <v>43</v>
      </c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</row>
    <row r="74" spans="1:261">
      <c r="A74" s="37" t="s">
        <v>106</v>
      </c>
      <c r="B74" s="181" t="s">
        <v>107</v>
      </c>
      <c r="C74" s="182"/>
      <c r="D74" s="182"/>
      <c r="E74" s="182"/>
      <c r="F74" s="182"/>
      <c r="G74" s="182"/>
      <c r="H74" s="182"/>
      <c r="I74" s="183"/>
      <c r="J74" s="12">
        <v>6</v>
      </c>
      <c r="K74" s="12">
        <v>2</v>
      </c>
      <c r="L74" s="12">
        <v>2</v>
      </c>
      <c r="M74" s="12">
        <v>0</v>
      </c>
      <c r="N74" s="39">
        <v>0</v>
      </c>
      <c r="O74" s="18">
        <f>K74+L74+M74</f>
        <v>4</v>
      </c>
      <c r="P74" s="19">
        <f t="shared" si="10"/>
        <v>7</v>
      </c>
      <c r="Q74" s="19">
        <f t="shared" si="11"/>
        <v>11</v>
      </c>
      <c r="R74" s="40"/>
      <c r="S74" s="12" t="s">
        <v>54</v>
      </c>
      <c r="T74" s="27"/>
      <c r="U74" s="12" t="s">
        <v>41</v>
      </c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</row>
    <row r="75" spans="1:261">
      <c r="A75" s="37" t="s">
        <v>108</v>
      </c>
      <c r="B75" s="181" t="s">
        <v>109</v>
      </c>
      <c r="C75" s="182"/>
      <c r="D75" s="182"/>
      <c r="E75" s="182"/>
      <c r="F75" s="182"/>
      <c r="G75" s="182"/>
      <c r="H75" s="182"/>
      <c r="I75" s="183"/>
      <c r="J75" s="12">
        <v>6</v>
      </c>
      <c r="K75" s="12">
        <v>2</v>
      </c>
      <c r="L75" s="12">
        <v>2</v>
      </c>
      <c r="M75" s="12">
        <v>0</v>
      </c>
      <c r="N75" s="39">
        <v>0</v>
      </c>
      <c r="O75" s="18">
        <f>K75+L75+M75</f>
        <v>4</v>
      </c>
      <c r="P75" s="19">
        <f t="shared" si="10"/>
        <v>7</v>
      </c>
      <c r="Q75" s="19">
        <f t="shared" si="11"/>
        <v>11</v>
      </c>
      <c r="R75" s="40" t="s">
        <v>60</v>
      </c>
      <c r="S75" s="12"/>
      <c r="T75" s="27"/>
      <c r="U75" s="12" t="s">
        <v>41</v>
      </c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</row>
    <row r="76" spans="1:261">
      <c r="A76" s="37" t="s">
        <v>110</v>
      </c>
      <c r="B76" s="181" t="s">
        <v>111</v>
      </c>
      <c r="C76" s="182"/>
      <c r="D76" s="182"/>
      <c r="E76" s="182"/>
      <c r="F76" s="182"/>
      <c r="G76" s="182"/>
      <c r="H76" s="182"/>
      <c r="I76" s="183"/>
      <c r="J76" s="12">
        <v>6</v>
      </c>
      <c r="K76" s="12">
        <v>2</v>
      </c>
      <c r="L76" s="12">
        <v>2</v>
      </c>
      <c r="M76" s="12">
        <v>1</v>
      </c>
      <c r="N76" s="39">
        <v>0</v>
      </c>
      <c r="O76" s="18">
        <f>K76+L76+M76</f>
        <v>5</v>
      </c>
      <c r="P76" s="19">
        <f t="shared" si="10"/>
        <v>6</v>
      </c>
      <c r="Q76" s="19">
        <f t="shared" si="11"/>
        <v>11</v>
      </c>
      <c r="R76" s="40" t="s">
        <v>60</v>
      </c>
      <c r="S76" s="12"/>
      <c r="T76" s="27"/>
      <c r="U76" s="12" t="s">
        <v>41</v>
      </c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</row>
    <row r="77" spans="1:261">
      <c r="A77" s="37" t="s">
        <v>112</v>
      </c>
      <c r="B77" s="181" t="s">
        <v>113</v>
      </c>
      <c r="C77" s="182"/>
      <c r="D77" s="182"/>
      <c r="E77" s="182"/>
      <c r="F77" s="182"/>
      <c r="G77" s="182"/>
      <c r="H77" s="182"/>
      <c r="I77" s="183"/>
      <c r="J77" s="12">
        <v>6</v>
      </c>
      <c r="K77" s="12">
        <v>2</v>
      </c>
      <c r="L77" s="12">
        <v>1</v>
      </c>
      <c r="M77" s="12">
        <v>0</v>
      </c>
      <c r="N77" s="39">
        <v>0</v>
      </c>
      <c r="O77" s="18">
        <f>K77+L77+M77</f>
        <v>3</v>
      </c>
      <c r="P77" s="19">
        <f t="shared" si="10"/>
        <v>8</v>
      </c>
      <c r="Q77" s="19">
        <f t="shared" si="11"/>
        <v>11</v>
      </c>
      <c r="R77" s="40"/>
      <c r="S77" s="12"/>
      <c r="T77" s="27" t="s">
        <v>61</v>
      </c>
      <c r="U77" s="12" t="s">
        <v>43</v>
      </c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</row>
    <row r="78" spans="1:261">
      <c r="A78" s="37" t="s">
        <v>114</v>
      </c>
      <c r="B78" s="181" t="s">
        <v>115</v>
      </c>
      <c r="C78" s="182"/>
      <c r="D78" s="182"/>
      <c r="E78" s="182"/>
      <c r="F78" s="182"/>
      <c r="G78" s="182"/>
      <c r="H78" s="182"/>
      <c r="I78" s="183"/>
      <c r="J78" s="12">
        <v>3</v>
      </c>
      <c r="K78" s="12">
        <v>0</v>
      </c>
      <c r="L78" s="12">
        <v>2</v>
      </c>
      <c r="M78" s="12">
        <v>0</v>
      </c>
      <c r="N78" s="39">
        <v>0</v>
      </c>
      <c r="O78" s="18">
        <f>K78+L78+M78</f>
        <v>2</v>
      </c>
      <c r="P78" s="19">
        <f t="shared" si="10"/>
        <v>3</v>
      </c>
      <c r="Q78" s="19">
        <f t="shared" si="11"/>
        <v>5</v>
      </c>
      <c r="R78" s="40"/>
      <c r="S78" s="12" t="s">
        <v>54</v>
      </c>
      <c r="T78" s="27"/>
      <c r="U78" s="12" t="s">
        <v>44</v>
      </c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</row>
    <row r="79" spans="1:261">
      <c r="A79" s="22" t="s">
        <v>74</v>
      </c>
      <c r="B79" s="145"/>
      <c r="C79" s="216"/>
      <c r="D79" s="216"/>
      <c r="E79" s="216"/>
      <c r="F79" s="216"/>
      <c r="G79" s="216"/>
      <c r="H79" s="216"/>
      <c r="I79" s="146"/>
      <c r="J79" s="22">
        <f t="shared" ref="J79:Q79" si="12">SUM(J73:J78)</f>
        <v>33</v>
      </c>
      <c r="K79" s="22">
        <f t="shared" si="12"/>
        <v>10</v>
      </c>
      <c r="L79" s="22">
        <f t="shared" si="12"/>
        <v>10</v>
      </c>
      <c r="M79" s="22">
        <f t="shared" si="12"/>
        <v>3</v>
      </c>
      <c r="N79" s="22">
        <f t="shared" si="12"/>
        <v>0</v>
      </c>
      <c r="O79" s="22">
        <f t="shared" si="12"/>
        <v>23</v>
      </c>
      <c r="P79" s="22">
        <f t="shared" si="12"/>
        <v>37</v>
      </c>
      <c r="Q79" s="22">
        <f t="shared" si="12"/>
        <v>60</v>
      </c>
      <c r="R79" s="22">
        <f>COUNTIF(R73:R78,"E")</f>
        <v>3</v>
      </c>
      <c r="S79" s="22">
        <f>COUNTIF(S73:S78,"C")</f>
        <v>2</v>
      </c>
      <c r="T79" s="22">
        <f>COUNTIF(T73:T78,"VP")</f>
        <v>1</v>
      </c>
      <c r="U79" s="23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100"/>
      <c r="IS79" s="100"/>
      <c r="IT79" s="100"/>
      <c r="IU79" s="100"/>
      <c r="IV79" s="100"/>
      <c r="IW79" s="100"/>
      <c r="IX79" s="100"/>
      <c r="IY79" s="100"/>
      <c r="IZ79" s="100"/>
      <c r="JA79" s="100"/>
    </row>
    <row r="80" spans="1:261"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  <c r="IW80" s="100"/>
      <c r="IX80" s="100"/>
      <c r="IY80" s="100"/>
      <c r="IZ80" s="100"/>
      <c r="JA80" s="100"/>
    </row>
    <row r="81" spans="1:261">
      <c r="A81" s="209" t="s">
        <v>116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1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  <c r="IW81" s="100"/>
      <c r="IX81" s="100"/>
      <c r="IY81" s="100"/>
      <c r="IZ81" s="100"/>
      <c r="JA81" s="100"/>
    </row>
    <row r="82" spans="1:261" ht="18" customHeight="1">
      <c r="A82" s="153" t="s">
        <v>47</v>
      </c>
      <c r="B82" s="155" t="s">
        <v>48</v>
      </c>
      <c r="C82" s="156"/>
      <c r="D82" s="156"/>
      <c r="E82" s="156"/>
      <c r="F82" s="156"/>
      <c r="G82" s="156"/>
      <c r="H82" s="156"/>
      <c r="I82" s="157"/>
      <c r="J82" s="161" t="s">
        <v>49</v>
      </c>
      <c r="K82" s="212" t="s">
        <v>50</v>
      </c>
      <c r="L82" s="213"/>
      <c r="M82" s="213"/>
      <c r="N82" s="214"/>
      <c r="O82" s="212" t="s">
        <v>51</v>
      </c>
      <c r="P82" s="213"/>
      <c r="Q82" s="214"/>
      <c r="R82" s="212" t="s">
        <v>52</v>
      </c>
      <c r="S82" s="213"/>
      <c r="T82" s="214"/>
      <c r="U82" s="161" t="s">
        <v>53</v>
      </c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0"/>
      <c r="IV82" s="100"/>
      <c r="IW82" s="100"/>
      <c r="IX82" s="100"/>
      <c r="IY82" s="100"/>
      <c r="IZ82" s="100"/>
      <c r="JA82" s="100"/>
    </row>
    <row r="83" spans="1:261" ht="25.5" customHeight="1">
      <c r="A83" s="154"/>
      <c r="B83" s="158"/>
      <c r="C83" s="159"/>
      <c r="D83" s="159"/>
      <c r="E83" s="159"/>
      <c r="F83" s="159"/>
      <c r="G83" s="159"/>
      <c r="H83" s="159"/>
      <c r="I83" s="160"/>
      <c r="J83" s="162"/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32</v>
      </c>
      <c r="Q83" s="4" t="s">
        <v>59</v>
      </c>
      <c r="R83" s="4" t="s">
        <v>60</v>
      </c>
      <c r="S83" s="4" t="s">
        <v>54</v>
      </c>
      <c r="T83" s="4" t="s">
        <v>61</v>
      </c>
      <c r="U83" s="162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00"/>
      <c r="IV83" s="100"/>
      <c r="IW83" s="100"/>
      <c r="IX83" s="100"/>
      <c r="IY83" s="100"/>
      <c r="IZ83" s="100"/>
      <c r="JA83" s="100"/>
    </row>
    <row r="84" spans="1:261">
      <c r="A84" s="37" t="s">
        <v>117</v>
      </c>
      <c r="B84" s="181" t="s">
        <v>118</v>
      </c>
      <c r="C84" s="182"/>
      <c r="D84" s="182"/>
      <c r="E84" s="182"/>
      <c r="F84" s="182"/>
      <c r="G84" s="182"/>
      <c r="H84" s="182"/>
      <c r="I84" s="183"/>
      <c r="J84" s="12">
        <v>5</v>
      </c>
      <c r="K84" s="12">
        <v>2</v>
      </c>
      <c r="L84" s="12">
        <v>2</v>
      </c>
      <c r="M84" s="12">
        <v>0</v>
      </c>
      <c r="N84" s="39">
        <v>0</v>
      </c>
      <c r="O84" s="18">
        <f t="shared" ref="O84:O89" si="13">K84+L84+M84+N84</f>
        <v>4</v>
      </c>
      <c r="P84" s="19">
        <f t="shared" ref="P84:P89" si="14">Q84-O84</f>
        <v>5</v>
      </c>
      <c r="Q84" s="19">
        <f t="shared" ref="Q84:Q89" si="15">ROUND(PRODUCT(J84,25)/14,0)</f>
        <v>9</v>
      </c>
      <c r="R84" s="40" t="s">
        <v>60</v>
      </c>
      <c r="S84" s="12"/>
      <c r="T84" s="27"/>
      <c r="U84" s="12" t="s">
        <v>43</v>
      </c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  <c r="IW84" s="100"/>
      <c r="IX84" s="100"/>
      <c r="IY84" s="100"/>
      <c r="IZ84" s="100"/>
      <c r="JA84" s="100"/>
    </row>
    <row r="85" spans="1:261">
      <c r="A85" s="37" t="s">
        <v>119</v>
      </c>
      <c r="B85" s="181" t="s">
        <v>120</v>
      </c>
      <c r="C85" s="182"/>
      <c r="D85" s="182"/>
      <c r="E85" s="182"/>
      <c r="F85" s="182"/>
      <c r="G85" s="182"/>
      <c r="H85" s="182"/>
      <c r="I85" s="183"/>
      <c r="J85" s="12">
        <v>5</v>
      </c>
      <c r="K85" s="12">
        <v>2</v>
      </c>
      <c r="L85" s="12">
        <v>2</v>
      </c>
      <c r="M85" s="12">
        <v>1</v>
      </c>
      <c r="N85" s="39">
        <v>0</v>
      </c>
      <c r="O85" s="18">
        <f t="shared" si="13"/>
        <v>5</v>
      </c>
      <c r="P85" s="19">
        <f t="shared" si="14"/>
        <v>4</v>
      </c>
      <c r="Q85" s="19">
        <f t="shared" si="15"/>
        <v>9</v>
      </c>
      <c r="R85" s="40" t="s">
        <v>60</v>
      </c>
      <c r="S85" s="12"/>
      <c r="T85" s="27"/>
      <c r="U85" s="12" t="s">
        <v>43</v>
      </c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00"/>
      <c r="IT85" s="100"/>
      <c r="IU85" s="100"/>
      <c r="IV85" s="100"/>
      <c r="IW85" s="100"/>
      <c r="IX85" s="100"/>
      <c r="IY85" s="100"/>
      <c r="IZ85" s="100"/>
      <c r="JA85" s="100"/>
    </row>
    <row r="86" spans="1:261">
      <c r="A86" s="37" t="s">
        <v>121</v>
      </c>
      <c r="B86" s="181" t="s">
        <v>122</v>
      </c>
      <c r="C86" s="182"/>
      <c r="D86" s="182"/>
      <c r="E86" s="182"/>
      <c r="F86" s="182"/>
      <c r="G86" s="182"/>
      <c r="H86" s="182"/>
      <c r="I86" s="183"/>
      <c r="J86" s="12">
        <v>5</v>
      </c>
      <c r="K86" s="12">
        <v>2</v>
      </c>
      <c r="L86" s="12">
        <v>2</v>
      </c>
      <c r="M86" s="12">
        <v>1</v>
      </c>
      <c r="N86" s="39">
        <v>0</v>
      </c>
      <c r="O86" s="18">
        <f t="shared" si="13"/>
        <v>5</v>
      </c>
      <c r="P86" s="19">
        <f t="shared" si="14"/>
        <v>4</v>
      </c>
      <c r="Q86" s="19">
        <f t="shared" si="15"/>
        <v>9</v>
      </c>
      <c r="R86" s="40" t="s">
        <v>60</v>
      </c>
      <c r="S86" s="12"/>
      <c r="T86" s="27"/>
      <c r="U86" s="12" t="s">
        <v>43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  <c r="IS86" s="100"/>
      <c r="IT86" s="100"/>
      <c r="IU86" s="100"/>
      <c r="IV86" s="100"/>
      <c r="IW86" s="100"/>
      <c r="IX86" s="100"/>
      <c r="IY86" s="100"/>
      <c r="IZ86" s="100"/>
      <c r="JA86" s="100"/>
    </row>
    <row r="87" spans="1:261">
      <c r="A87" s="37" t="s">
        <v>123</v>
      </c>
      <c r="B87" s="225" t="s">
        <v>124</v>
      </c>
      <c r="C87" s="226"/>
      <c r="D87" s="226"/>
      <c r="E87" s="226"/>
      <c r="F87" s="226"/>
      <c r="G87" s="226"/>
      <c r="H87" s="226"/>
      <c r="I87" s="227"/>
      <c r="J87" s="12">
        <v>5</v>
      </c>
      <c r="K87" s="12">
        <v>2</v>
      </c>
      <c r="L87" s="12">
        <v>2</v>
      </c>
      <c r="M87" s="12">
        <v>1</v>
      </c>
      <c r="N87" s="39">
        <v>0</v>
      </c>
      <c r="O87" s="18">
        <f t="shared" si="13"/>
        <v>5</v>
      </c>
      <c r="P87" s="19">
        <f t="shared" si="14"/>
        <v>4</v>
      </c>
      <c r="Q87" s="19">
        <f t="shared" si="15"/>
        <v>9</v>
      </c>
      <c r="R87" s="40"/>
      <c r="S87" s="12" t="s">
        <v>54</v>
      </c>
      <c r="T87" s="27"/>
      <c r="U87" s="12" t="s">
        <v>43</v>
      </c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  <c r="IS87" s="100"/>
      <c r="IT87" s="100"/>
      <c r="IU87" s="100"/>
      <c r="IV87" s="100"/>
      <c r="IW87" s="100"/>
      <c r="IX87" s="100"/>
      <c r="IY87" s="100"/>
      <c r="IZ87" s="100"/>
      <c r="JA87" s="100"/>
    </row>
    <row r="88" spans="1:261">
      <c r="A88" s="37" t="s">
        <v>125</v>
      </c>
      <c r="B88" s="181" t="s">
        <v>126</v>
      </c>
      <c r="C88" s="182"/>
      <c r="D88" s="182"/>
      <c r="E88" s="182"/>
      <c r="F88" s="182"/>
      <c r="G88" s="182"/>
      <c r="H88" s="182"/>
      <c r="I88" s="183"/>
      <c r="J88" s="12">
        <v>6</v>
      </c>
      <c r="K88" s="12">
        <v>2</v>
      </c>
      <c r="L88" s="12">
        <v>1</v>
      </c>
      <c r="M88" s="12">
        <v>0</v>
      </c>
      <c r="N88" s="39">
        <v>2</v>
      </c>
      <c r="O88" s="18">
        <f t="shared" si="13"/>
        <v>5</v>
      </c>
      <c r="P88" s="19">
        <f t="shared" si="14"/>
        <v>6</v>
      </c>
      <c r="Q88" s="19">
        <f t="shared" si="15"/>
        <v>11</v>
      </c>
      <c r="R88" s="40"/>
      <c r="S88" s="12"/>
      <c r="T88" s="27" t="s">
        <v>61</v>
      </c>
      <c r="U88" s="12" t="s">
        <v>41</v>
      </c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0"/>
      <c r="IK88" s="100"/>
      <c r="IL88" s="100"/>
      <c r="IM88" s="100"/>
      <c r="IN88" s="100"/>
      <c r="IO88" s="100"/>
      <c r="IP88" s="100"/>
      <c r="IQ88" s="100"/>
      <c r="IR88" s="100"/>
      <c r="IS88" s="100"/>
      <c r="IT88" s="100"/>
      <c r="IU88" s="100"/>
      <c r="IV88" s="100"/>
      <c r="IW88" s="100"/>
      <c r="IX88" s="100"/>
      <c r="IY88" s="100"/>
      <c r="IZ88" s="100"/>
      <c r="JA88" s="100"/>
    </row>
    <row r="89" spans="1:261">
      <c r="A89" s="37" t="s">
        <v>127</v>
      </c>
      <c r="B89" s="181" t="s">
        <v>128</v>
      </c>
      <c r="C89" s="182"/>
      <c r="D89" s="182"/>
      <c r="E89" s="182"/>
      <c r="F89" s="182"/>
      <c r="G89" s="182"/>
      <c r="H89" s="182"/>
      <c r="I89" s="183"/>
      <c r="J89" s="12">
        <v>4</v>
      </c>
      <c r="K89" s="12">
        <v>0</v>
      </c>
      <c r="L89" s="12">
        <v>0</v>
      </c>
      <c r="M89" s="12">
        <v>1</v>
      </c>
      <c r="N89" s="39">
        <v>0</v>
      </c>
      <c r="O89" s="18">
        <f t="shared" si="13"/>
        <v>1</v>
      </c>
      <c r="P89" s="19">
        <f t="shared" si="14"/>
        <v>6</v>
      </c>
      <c r="Q89" s="19">
        <f t="shared" si="15"/>
        <v>7</v>
      </c>
      <c r="R89" s="40"/>
      <c r="S89" s="12" t="s">
        <v>54</v>
      </c>
      <c r="T89" s="27"/>
      <c r="U89" s="12" t="s">
        <v>44</v>
      </c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0"/>
      <c r="IV89" s="100"/>
      <c r="IW89" s="100"/>
      <c r="IX89" s="100"/>
      <c r="IY89" s="100"/>
      <c r="IZ89" s="100"/>
      <c r="JA89" s="100"/>
    </row>
    <row r="90" spans="1:261">
      <c r="A90" s="22" t="s">
        <v>74</v>
      </c>
      <c r="B90" s="145"/>
      <c r="C90" s="216"/>
      <c r="D90" s="216"/>
      <c r="E90" s="216"/>
      <c r="F90" s="216"/>
      <c r="G90" s="216"/>
      <c r="H90" s="216"/>
      <c r="I90" s="146"/>
      <c r="J90" s="22">
        <f t="shared" ref="J90:Q90" si="16">SUM(J84:J89)</f>
        <v>30</v>
      </c>
      <c r="K90" s="22">
        <f t="shared" si="16"/>
        <v>10</v>
      </c>
      <c r="L90" s="22">
        <f t="shared" si="16"/>
        <v>9</v>
      </c>
      <c r="M90" s="22">
        <f t="shared" si="16"/>
        <v>4</v>
      </c>
      <c r="N90" s="22">
        <f t="shared" si="16"/>
        <v>2</v>
      </c>
      <c r="O90" s="22">
        <f t="shared" si="16"/>
        <v>25</v>
      </c>
      <c r="P90" s="22">
        <f t="shared" si="16"/>
        <v>29</v>
      </c>
      <c r="Q90" s="22">
        <f t="shared" si="16"/>
        <v>54</v>
      </c>
      <c r="R90" s="22">
        <f>COUNTIF(R84:R89,"E")</f>
        <v>3</v>
      </c>
      <c r="S90" s="22">
        <f>COUNTIF(S84:S89,"C")</f>
        <v>2</v>
      </c>
      <c r="T90" s="22">
        <f>COUNTIF(T84:T89,"VP")</f>
        <v>1</v>
      </c>
      <c r="U90" s="23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00"/>
      <c r="IV90" s="100"/>
      <c r="IW90" s="100"/>
      <c r="IX90" s="100"/>
      <c r="IY90" s="100"/>
      <c r="IZ90" s="100"/>
      <c r="JA90" s="100"/>
    </row>
    <row r="91" spans="1:261"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100"/>
      <c r="IS91" s="100"/>
      <c r="IT91" s="100"/>
      <c r="IU91" s="100"/>
      <c r="IV91" s="100"/>
      <c r="IW91" s="100"/>
      <c r="IX91" s="100"/>
      <c r="IY91" s="100"/>
      <c r="IZ91" s="100"/>
      <c r="JA91" s="100"/>
    </row>
    <row r="92" spans="1:261">
      <c r="A92" s="209" t="s">
        <v>129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1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  <c r="IV92" s="100"/>
      <c r="IW92" s="100"/>
      <c r="IX92" s="100"/>
      <c r="IY92" s="100"/>
      <c r="IZ92" s="100"/>
      <c r="JA92" s="100"/>
    </row>
    <row r="93" spans="1:261" ht="19.5" customHeight="1">
      <c r="A93" s="153" t="s">
        <v>47</v>
      </c>
      <c r="B93" s="155" t="s">
        <v>48</v>
      </c>
      <c r="C93" s="156"/>
      <c r="D93" s="156"/>
      <c r="E93" s="156"/>
      <c r="F93" s="156"/>
      <c r="G93" s="156"/>
      <c r="H93" s="156"/>
      <c r="I93" s="157"/>
      <c r="J93" s="161" t="s">
        <v>49</v>
      </c>
      <c r="K93" s="212" t="s">
        <v>50</v>
      </c>
      <c r="L93" s="213"/>
      <c r="M93" s="213"/>
      <c r="N93" s="214"/>
      <c r="O93" s="212" t="s">
        <v>51</v>
      </c>
      <c r="P93" s="213"/>
      <c r="Q93" s="214"/>
      <c r="R93" s="212" t="s">
        <v>52</v>
      </c>
      <c r="S93" s="213"/>
      <c r="T93" s="214"/>
      <c r="U93" s="161" t="s">
        <v>53</v>
      </c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100"/>
      <c r="IS93" s="100"/>
      <c r="IT93" s="100"/>
      <c r="IU93" s="100"/>
      <c r="IV93" s="100"/>
      <c r="IW93" s="100"/>
      <c r="IX93" s="100"/>
      <c r="IY93" s="100"/>
      <c r="IZ93" s="100"/>
      <c r="JA93" s="100"/>
    </row>
    <row r="94" spans="1:261" ht="25.5" customHeight="1">
      <c r="A94" s="154"/>
      <c r="B94" s="158"/>
      <c r="C94" s="159"/>
      <c r="D94" s="159"/>
      <c r="E94" s="159"/>
      <c r="F94" s="159"/>
      <c r="G94" s="159"/>
      <c r="H94" s="159"/>
      <c r="I94" s="160"/>
      <c r="J94" s="162"/>
      <c r="K94" s="4" t="s">
        <v>54</v>
      </c>
      <c r="L94" s="4" t="s">
        <v>55</v>
      </c>
      <c r="M94" s="4" t="s">
        <v>56</v>
      </c>
      <c r="N94" s="4" t="s">
        <v>57</v>
      </c>
      <c r="O94" s="4" t="s">
        <v>58</v>
      </c>
      <c r="P94" s="4" t="s">
        <v>32</v>
      </c>
      <c r="Q94" s="4" t="s">
        <v>59</v>
      </c>
      <c r="R94" s="4" t="s">
        <v>60</v>
      </c>
      <c r="S94" s="4" t="s">
        <v>54</v>
      </c>
      <c r="T94" s="4" t="s">
        <v>61</v>
      </c>
      <c r="U94" s="162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100"/>
      <c r="IS94" s="100"/>
      <c r="IT94" s="100"/>
      <c r="IU94" s="100"/>
      <c r="IV94" s="100"/>
      <c r="IW94" s="100"/>
      <c r="IX94" s="100"/>
      <c r="IY94" s="100"/>
      <c r="IZ94" s="100"/>
      <c r="JA94" s="100"/>
    </row>
    <row r="95" spans="1:261">
      <c r="A95" s="37" t="s">
        <v>130</v>
      </c>
      <c r="B95" s="181" t="s">
        <v>131</v>
      </c>
      <c r="C95" s="182"/>
      <c r="D95" s="182"/>
      <c r="E95" s="182"/>
      <c r="F95" s="182"/>
      <c r="G95" s="182"/>
      <c r="H95" s="182"/>
      <c r="I95" s="183"/>
      <c r="J95" s="12">
        <v>6</v>
      </c>
      <c r="K95" s="12">
        <v>2</v>
      </c>
      <c r="L95" s="12">
        <v>1</v>
      </c>
      <c r="M95" s="12">
        <v>0</v>
      </c>
      <c r="N95" s="39">
        <v>2</v>
      </c>
      <c r="O95" s="18">
        <f>K95+L95+M95+N95</f>
        <v>5</v>
      </c>
      <c r="P95" s="19">
        <f>Q95-O95</f>
        <v>8</v>
      </c>
      <c r="Q95" s="19">
        <f>ROUND(PRODUCT(J95,25)/12,0)</f>
        <v>13</v>
      </c>
      <c r="R95" s="40" t="s">
        <v>60</v>
      </c>
      <c r="S95" s="12"/>
      <c r="T95" s="27"/>
      <c r="U95" s="12" t="s">
        <v>41</v>
      </c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  <c r="IS95" s="100"/>
      <c r="IT95" s="100"/>
      <c r="IU95" s="100"/>
      <c r="IV95" s="100"/>
      <c r="IW95" s="100"/>
      <c r="IX95" s="100"/>
      <c r="IY95" s="100"/>
      <c r="IZ95" s="100"/>
      <c r="JA95" s="100"/>
    </row>
    <row r="96" spans="1:261">
      <c r="A96" s="37" t="s">
        <v>132</v>
      </c>
      <c r="B96" s="181" t="s">
        <v>133</v>
      </c>
      <c r="C96" s="182"/>
      <c r="D96" s="182"/>
      <c r="E96" s="182"/>
      <c r="F96" s="182"/>
      <c r="G96" s="182"/>
      <c r="H96" s="182"/>
      <c r="I96" s="183"/>
      <c r="J96" s="12">
        <v>6</v>
      </c>
      <c r="K96" s="12">
        <v>0</v>
      </c>
      <c r="L96" s="12">
        <v>0</v>
      </c>
      <c r="M96" s="12">
        <v>0</v>
      </c>
      <c r="N96" s="39">
        <v>2</v>
      </c>
      <c r="O96" s="18">
        <f>K96+L96+M96+N96</f>
        <v>2</v>
      </c>
      <c r="P96" s="19">
        <f>Q96-O96</f>
        <v>11</v>
      </c>
      <c r="Q96" s="19">
        <f>ROUND(PRODUCT(J96,25)/12,0)</f>
        <v>13</v>
      </c>
      <c r="R96" s="40"/>
      <c r="S96" s="12" t="s">
        <v>54</v>
      </c>
      <c r="T96" s="27"/>
      <c r="U96" s="12" t="s">
        <v>43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  <c r="IS96" s="100"/>
      <c r="IT96" s="100"/>
      <c r="IU96" s="100"/>
      <c r="IV96" s="100"/>
      <c r="IW96" s="100"/>
      <c r="IX96" s="100"/>
      <c r="IY96" s="100"/>
      <c r="IZ96" s="100"/>
      <c r="JA96" s="100"/>
    </row>
    <row r="97" spans="1:261">
      <c r="A97" s="37" t="s">
        <v>134</v>
      </c>
      <c r="B97" s="181" t="s">
        <v>135</v>
      </c>
      <c r="C97" s="182"/>
      <c r="D97" s="182"/>
      <c r="E97" s="182"/>
      <c r="F97" s="182"/>
      <c r="G97" s="182"/>
      <c r="H97" s="182"/>
      <c r="I97" s="183"/>
      <c r="J97" s="12">
        <v>7</v>
      </c>
      <c r="K97" s="12">
        <v>2</v>
      </c>
      <c r="L97" s="12">
        <v>1</v>
      </c>
      <c r="M97" s="12">
        <v>0</v>
      </c>
      <c r="N97" s="39">
        <v>2</v>
      </c>
      <c r="O97" s="18">
        <f>K97+L97+M97+N97</f>
        <v>5</v>
      </c>
      <c r="P97" s="19">
        <f>Q97-O97</f>
        <v>10</v>
      </c>
      <c r="Q97" s="19">
        <f>ROUND(PRODUCT(J97,25)/12,0)</f>
        <v>15</v>
      </c>
      <c r="R97" s="40" t="s">
        <v>60</v>
      </c>
      <c r="S97" s="12"/>
      <c r="T97" s="27"/>
      <c r="U97" s="12" t="s">
        <v>43</v>
      </c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100"/>
      <c r="HM97" s="100"/>
      <c r="HN97" s="100"/>
      <c r="HO97" s="100"/>
      <c r="HP97" s="100"/>
      <c r="HQ97" s="100"/>
      <c r="HR97" s="100"/>
      <c r="HS97" s="100"/>
      <c r="HT97" s="100"/>
      <c r="HU97" s="100"/>
      <c r="HV97" s="100"/>
      <c r="HW97" s="100"/>
      <c r="HX97" s="100"/>
      <c r="HY97" s="100"/>
      <c r="HZ97" s="100"/>
      <c r="IA97" s="100"/>
      <c r="IB97" s="100"/>
      <c r="IC97" s="100"/>
      <c r="ID97" s="100"/>
      <c r="IE97" s="100"/>
      <c r="IF97" s="100"/>
      <c r="IG97" s="100"/>
      <c r="IH97" s="100"/>
      <c r="II97" s="100"/>
      <c r="IJ97" s="100"/>
      <c r="IK97" s="100"/>
      <c r="IL97" s="100"/>
      <c r="IM97" s="100"/>
      <c r="IN97" s="100"/>
      <c r="IO97" s="100"/>
      <c r="IP97" s="100"/>
      <c r="IQ97" s="100"/>
      <c r="IR97" s="100"/>
      <c r="IS97" s="100"/>
      <c r="IT97" s="100"/>
      <c r="IU97" s="100"/>
      <c r="IV97" s="100"/>
      <c r="IW97" s="100"/>
      <c r="IX97" s="100"/>
      <c r="IY97" s="100"/>
      <c r="IZ97" s="100"/>
      <c r="JA97" s="100"/>
    </row>
    <row r="98" spans="1:261">
      <c r="A98" s="37" t="s">
        <v>136</v>
      </c>
      <c r="B98" s="181" t="s">
        <v>137</v>
      </c>
      <c r="C98" s="182"/>
      <c r="D98" s="182"/>
      <c r="E98" s="182"/>
      <c r="F98" s="182"/>
      <c r="G98" s="182"/>
      <c r="H98" s="182"/>
      <c r="I98" s="183"/>
      <c r="J98" s="12">
        <v>7</v>
      </c>
      <c r="K98" s="12">
        <v>2</v>
      </c>
      <c r="L98" s="12">
        <v>1</v>
      </c>
      <c r="M98" s="12">
        <v>0</v>
      </c>
      <c r="N98" s="39">
        <v>2</v>
      </c>
      <c r="O98" s="18">
        <f>K98+L98+M98+N98</f>
        <v>5</v>
      </c>
      <c r="P98" s="19">
        <f>Q98-O98</f>
        <v>10</v>
      </c>
      <c r="Q98" s="19">
        <f>ROUND(PRODUCT(J98,25)/12,0)</f>
        <v>15</v>
      </c>
      <c r="R98" s="40" t="s">
        <v>60</v>
      </c>
      <c r="S98" s="12"/>
      <c r="T98" s="27"/>
      <c r="U98" s="12" t="s">
        <v>44</v>
      </c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0"/>
      <c r="IK98" s="100"/>
      <c r="IL98" s="100"/>
      <c r="IM98" s="100"/>
      <c r="IN98" s="100"/>
      <c r="IO98" s="100"/>
      <c r="IP98" s="100"/>
      <c r="IQ98" s="100"/>
      <c r="IR98" s="100"/>
      <c r="IS98" s="100"/>
      <c r="IT98" s="100"/>
      <c r="IU98" s="100"/>
      <c r="IV98" s="100"/>
      <c r="IW98" s="100"/>
      <c r="IX98" s="100"/>
      <c r="IY98" s="100"/>
      <c r="IZ98" s="100"/>
      <c r="JA98" s="100"/>
    </row>
    <row r="99" spans="1:261">
      <c r="A99" s="37" t="s">
        <v>138</v>
      </c>
      <c r="B99" s="181" t="s">
        <v>139</v>
      </c>
      <c r="C99" s="182"/>
      <c r="D99" s="182"/>
      <c r="E99" s="182"/>
      <c r="F99" s="182"/>
      <c r="G99" s="182"/>
      <c r="H99" s="182"/>
      <c r="I99" s="183"/>
      <c r="J99" s="12">
        <v>4</v>
      </c>
      <c r="K99" s="12">
        <v>2</v>
      </c>
      <c r="L99" s="12">
        <v>0</v>
      </c>
      <c r="M99" s="12">
        <v>0</v>
      </c>
      <c r="N99" s="39">
        <v>1</v>
      </c>
      <c r="O99" s="18">
        <f>K99+L99+M99+N99</f>
        <v>3</v>
      </c>
      <c r="P99" s="19">
        <f>Q99-O99</f>
        <v>5</v>
      </c>
      <c r="Q99" s="19">
        <f>ROUND(PRODUCT(J99,25)/12,0)</f>
        <v>8</v>
      </c>
      <c r="R99" s="40"/>
      <c r="S99" s="12" t="s">
        <v>54</v>
      </c>
      <c r="T99" s="27"/>
      <c r="U99" s="12" t="s">
        <v>44</v>
      </c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0"/>
      <c r="HZ99" s="100"/>
      <c r="IA99" s="100"/>
      <c r="IB99" s="100"/>
      <c r="IC99" s="100"/>
      <c r="ID99" s="100"/>
      <c r="IE99" s="100"/>
      <c r="IF99" s="100"/>
      <c r="IG99" s="100"/>
      <c r="IH99" s="100"/>
      <c r="II99" s="100"/>
      <c r="IJ99" s="100"/>
      <c r="IK99" s="100"/>
      <c r="IL99" s="100"/>
      <c r="IM99" s="100"/>
      <c r="IN99" s="100"/>
      <c r="IO99" s="100"/>
      <c r="IP99" s="100"/>
      <c r="IQ99" s="100"/>
      <c r="IR99" s="100"/>
      <c r="IS99" s="100"/>
      <c r="IT99" s="100"/>
      <c r="IU99" s="100"/>
      <c r="IV99" s="100"/>
      <c r="IW99" s="100"/>
      <c r="IX99" s="100"/>
      <c r="IY99" s="100"/>
      <c r="IZ99" s="100"/>
      <c r="JA99" s="100"/>
    </row>
    <row r="100" spans="1:261">
      <c r="A100" s="22" t="s">
        <v>74</v>
      </c>
      <c r="B100" s="145"/>
      <c r="C100" s="216"/>
      <c r="D100" s="216"/>
      <c r="E100" s="216"/>
      <c r="F100" s="216"/>
      <c r="G100" s="216"/>
      <c r="H100" s="216"/>
      <c r="I100" s="146"/>
      <c r="J100" s="22">
        <f t="shared" ref="J100:Q100" si="17">SUM(J95:J99)</f>
        <v>30</v>
      </c>
      <c r="K100" s="22">
        <f t="shared" si="17"/>
        <v>8</v>
      </c>
      <c r="L100" s="22">
        <f t="shared" si="17"/>
        <v>3</v>
      </c>
      <c r="M100" s="22">
        <f t="shared" si="17"/>
        <v>0</v>
      </c>
      <c r="N100" s="22">
        <f t="shared" si="17"/>
        <v>9</v>
      </c>
      <c r="O100" s="22">
        <f t="shared" si="17"/>
        <v>20</v>
      </c>
      <c r="P100" s="22">
        <f t="shared" si="17"/>
        <v>44</v>
      </c>
      <c r="Q100" s="22">
        <f t="shared" si="17"/>
        <v>64</v>
      </c>
      <c r="R100" s="22">
        <f>COUNTIF(R95:R99,"E")</f>
        <v>3</v>
      </c>
      <c r="S100" s="22">
        <f>COUNTIF(S95:S99,"C")</f>
        <v>2</v>
      </c>
      <c r="T100" s="22">
        <f>COUNTIF(T95:T99,"VP")</f>
        <v>0</v>
      </c>
      <c r="U100" s="23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100"/>
      <c r="HM100" s="100"/>
      <c r="HN100" s="100"/>
      <c r="HO100" s="100"/>
      <c r="HP100" s="100"/>
      <c r="HQ100" s="100"/>
      <c r="HR100" s="100"/>
      <c r="HS100" s="100"/>
      <c r="HT100" s="100"/>
      <c r="HU100" s="100"/>
      <c r="HV100" s="100"/>
      <c r="HW100" s="100"/>
      <c r="HX100" s="100"/>
      <c r="HY100" s="100"/>
      <c r="HZ100" s="100"/>
      <c r="IA100" s="100"/>
      <c r="IB100" s="100"/>
      <c r="IC100" s="100"/>
      <c r="ID100" s="100"/>
      <c r="IE100" s="100"/>
      <c r="IF100" s="100"/>
      <c r="IG100" s="100"/>
      <c r="IH100" s="100"/>
      <c r="II100" s="100"/>
      <c r="IJ100" s="100"/>
      <c r="IK100" s="100"/>
      <c r="IL100" s="100"/>
      <c r="IM100" s="100"/>
      <c r="IN100" s="100"/>
      <c r="IO100" s="100"/>
      <c r="IP100" s="100"/>
      <c r="IQ100" s="100"/>
      <c r="IR100" s="100"/>
      <c r="IS100" s="100"/>
      <c r="IT100" s="100"/>
      <c r="IU100" s="100"/>
      <c r="IV100" s="100"/>
      <c r="IW100" s="100"/>
      <c r="IX100" s="100"/>
      <c r="IY100" s="100"/>
      <c r="IZ100" s="100"/>
      <c r="JA100" s="100"/>
    </row>
    <row r="101" spans="1:261"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  <c r="IV101" s="100"/>
      <c r="IW101" s="100"/>
      <c r="IX101" s="100"/>
      <c r="IY101" s="100"/>
      <c r="IZ101" s="100"/>
      <c r="JA101" s="100"/>
    </row>
    <row r="102" spans="1:261">
      <c r="A102" s="217" t="s">
        <v>140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  <c r="GC102" s="100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  <c r="GT102" s="100"/>
      <c r="GU102" s="100"/>
      <c r="GV102" s="100"/>
      <c r="GW102" s="100"/>
      <c r="GX102" s="100"/>
      <c r="GY102" s="100"/>
      <c r="GZ102" s="100"/>
      <c r="HA102" s="100"/>
      <c r="HB102" s="100"/>
      <c r="HC102" s="100"/>
      <c r="HD102" s="100"/>
      <c r="HE102" s="100"/>
      <c r="HF102" s="100"/>
      <c r="HG102" s="100"/>
      <c r="HH102" s="100"/>
      <c r="HI102" s="100"/>
      <c r="HJ102" s="100"/>
      <c r="HK102" s="100"/>
      <c r="HL102" s="100"/>
      <c r="HM102" s="100"/>
      <c r="HN102" s="100"/>
      <c r="HO102" s="100"/>
      <c r="HP102" s="100"/>
      <c r="HQ102" s="100"/>
      <c r="HR102" s="100"/>
      <c r="HS102" s="100"/>
      <c r="HT102" s="100"/>
      <c r="HU102" s="100"/>
      <c r="HV102" s="100"/>
      <c r="HW102" s="100"/>
      <c r="HX102" s="100"/>
      <c r="HY102" s="100"/>
      <c r="HZ102" s="100"/>
      <c r="IA102" s="100"/>
      <c r="IB102" s="100"/>
      <c r="IC102" s="100"/>
      <c r="ID102" s="100"/>
      <c r="IE102" s="100"/>
      <c r="IF102" s="100"/>
      <c r="IG102" s="100"/>
      <c r="IH102" s="100"/>
      <c r="II102" s="100"/>
      <c r="IJ102" s="100"/>
      <c r="IK102" s="100"/>
      <c r="IL102" s="100"/>
      <c r="IM102" s="100"/>
      <c r="IN102" s="100"/>
      <c r="IO102" s="100"/>
      <c r="IP102" s="100"/>
      <c r="IQ102" s="100"/>
      <c r="IR102" s="100"/>
      <c r="IS102" s="100"/>
      <c r="IT102" s="100"/>
      <c r="IU102" s="100"/>
      <c r="IV102" s="100"/>
      <c r="IW102" s="100"/>
      <c r="IX102" s="100"/>
      <c r="IY102" s="100"/>
      <c r="IZ102" s="100"/>
      <c r="JA102" s="100"/>
    </row>
    <row r="103" spans="1:261" ht="19.5" customHeight="1">
      <c r="A103" s="153" t="s">
        <v>47</v>
      </c>
      <c r="B103" s="155" t="s">
        <v>48</v>
      </c>
      <c r="C103" s="156"/>
      <c r="D103" s="156"/>
      <c r="E103" s="156"/>
      <c r="F103" s="156"/>
      <c r="G103" s="156"/>
      <c r="H103" s="156"/>
      <c r="I103" s="157"/>
      <c r="J103" s="161" t="s">
        <v>49</v>
      </c>
      <c r="K103" s="212" t="s">
        <v>50</v>
      </c>
      <c r="L103" s="213"/>
      <c r="M103" s="213"/>
      <c r="N103" s="214"/>
      <c r="O103" s="151" t="s">
        <v>51</v>
      </c>
      <c r="P103" s="152"/>
      <c r="Q103" s="152"/>
      <c r="R103" s="151" t="s">
        <v>52</v>
      </c>
      <c r="S103" s="151"/>
      <c r="T103" s="151"/>
      <c r="U103" s="151" t="s">
        <v>53</v>
      </c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  <c r="GT103" s="100"/>
      <c r="GU103" s="100"/>
      <c r="GV103" s="100"/>
      <c r="GW103" s="100"/>
      <c r="GX103" s="100"/>
      <c r="GY103" s="100"/>
      <c r="GZ103" s="100"/>
      <c r="HA103" s="100"/>
      <c r="HB103" s="100"/>
      <c r="HC103" s="100"/>
      <c r="HD103" s="100"/>
      <c r="HE103" s="100"/>
      <c r="HF103" s="100"/>
      <c r="HG103" s="100"/>
      <c r="HH103" s="100"/>
      <c r="HI103" s="100"/>
      <c r="HJ103" s="100"/>
      <c r="HK103" s="100"/>
      <c r="HL103" s="100"/>
      <c r="HM103" s="100"/>
      <c r="HN103" s="100"/>
      <c r="HO103" s="100"/>
      <c r="HP103" s="100"/>
      <c r="HQ103" s="100"/>
      <c r="HR103" s="100"/>
      <c r="HS103" s="100"/>
      <c r="HT103" s="100"/>
      <c r="HU103" s="100"/>
      <c r="HV103" s="100"/>
      <c r="HW103" s="100"/>
      <c r="HX103" s="100"/>
      <c r="HY103" s="100"/>
      <c r="HZ103" s="100"/>
      <c r="IA103" s="100"/>
      <c r="IB103" s="100"/>
      <c r="IC103" s="100"/>
      <c r="ID103" s="100"/>
      <c r="IE103" s="100"/>
      <c r="IF103" s="100"/>
      <c r="IG103" s="100"/>
      <c r="IH103" s="100"/>
      <c r="II103" s="100"/>
      <c r="IJ103" s="100"/>
      <c r="IK103" s="100"/>
      <c r="IL103" s="100"/>
      <c r="IM103" s="100"/>
      <c r="IN103" s="100"/>
      <c r="IO103" s="100"/>
      <c r="IP103" s="100"/>
      <c r="IQ103" s="100"/>
      <c r="IR103" s="100"/>
      <c r="IS103" s="100"/>
      <c r="IT103" s="100"/>
      <c r="IU103" s="100"/>
      <c r="IV103" s="100"/>
      <c r="IW103" s="100"/>
      <c r="IX103" s="100"/>
      <c r="IY103" s="100"/>
      <c r="IZ103" s="100"/>
      <c r="JA103" s="100"/>
    </row>
    <row r="104" spans="1:261" ht="27.75" customHeight="1">
      <c r="A104" s="154"/>
      <c r="B104" s="158"/>
      <c r="C104" s="159"/>
      <c r="D104" s="159"/>
      <c r="E104" s="159"/>
      <c r="F104" s="159"/>
      <c r="G104" s="159"/>
      <c r="H104" s="159"/>
      <c r="I104" s="160"/>
      <c r="J104" s="162"/>
      <c r="K104" s="4" t="s">
        <v>54</v>
      </c>
      <c r="L104" s="4" t="s">
        <v>55</v>
      </c>
      <c r="M104" s="4" t="s">
        <v>56</v>
      </c>
      <c r="N104" s="4" t="s">
        <v>57</v>
      </c>
      <c r="O104" s="4" t="s">
        <v>58</v>
      </c>
      <c r="P104" s="4" t="s">
        <v>32</v>
      </c>
      <c r="Q104" s="4" t="s">
        <v>59</v>
      </c>
      <c r="R104" s="4" t="s">
        <v>60</v>
      </c>
      <c r="S104" s="4" t="s">
        <v>54</v>
      </c>
      <c r="T104" s="4" t="s">
        <v>61</v>
      </c>
      <c r="U104" s="151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0"/>
      <c r="HH104" s="100"/>
      <c r="HI104" s="100"/>
      <c r="HJ104" s="100"/>
      <c r="HK104" s="100"/>
      <c r="HL104" s="100"/>
      <c r="HM104" s="100"/>
      <c r="HN104" s="100"/>
      <c r="HO104" s="100"/>
      <c r="HP104" s="100"/>
      <c r="HQ104" s="100"/>
      <c r="HR104" s="100"/>
      <c r="HS104" s="100"/>
      <c r="HT104" s="100"/>
      <c r="HU104" s="100"/>
      <c r="HV104" s="100"/>
      <c r="HW104" s="100"/>
      <c r="HX104" s="100"/>
      <c r="HY104" s="100"/>
      <c r="HZ104" s="100"/>
      <c r="IA104" s="100"/>
      <c r="IB104" s="100"/>
      <c r="IC104" s="100"/>
      <c r="ID104" s="100"/>
      <c r="IE104" s="100"/>
      <c r="IF104" s="100"/>
      <c r="IG104" s="100"/>
      <c r="IH104" s="100"/>
      <c r="II104" s="100"/>
      <c r="IJ104" s="100"/>
      <c r="IK104" s="100"/>
      <c r="IL104" s="100"/>
      <c r="IM104" s="100"/>
      <c r="IN104" s="100"/>
      <c r="IO104" s="100"/>
      <c r="IP104" s="100"/>
      <c r="IQ104" s="100"/>
      <c r="IR104" s="100"/>
      <c r="IS104" s="100"/>
      <c r="IT104" s="100"/>
      <c r="IU104" s="100"/>
      <c r="IV104" s="100"/>
      <c r="IW104" s="100"/>
      <c r="IX104" s="100"/>
      <c r="IY104" s="100"/>
      <c r="IZ104" s="100"/>
      <c r="JA104" s="100"/>
    </row>
    <row r="105" spans="1:261" ht="12.75" customHeight="1">
      <c r="A105" s="209" t="s">
        <v>141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1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  <c r="GC105" s="100"/>
      <c r="GD105" s="100"/>
      <c r="GE105" s="100"/>
      <c r="GF105" s="100"/>
      <c r="GG105" s="100"/>
      <c r="GH105" s="100"/>
      <c r="GI105" s="100"/>
      <c r="GJ105" s="100"/>
      <c r="GK105" s="100"/>
      <c r="GL105" s="100"/>
      <c r="GM105" s="100"/>
      <c r="GN105" s="100"/>
      <c r="GO105" s="100"/>
      <c r="GP105" s="100"/>
      <c r="GQ105" s="100"/>
      <c r="GR105" s="100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  <c r="HU105" s="100"/>
      <c r="HV105" s="100"/>
      <c r="HW105" s="100"/>
      <c r="HX105" s="100"/>
      <c r="HY105" s="100"/>
      <c r="HZ105" s="100"/>
      <c r="IA105" s="100"/>
      <c r="IB105" s="100"/>
      <c r="IC105" s="100"/>
      <c r="ID105" s="100"/>
      <c r="IE105" s="100"/>
      <c r="IF105" s="100"/>
      <c r="IG105" s="100"/>
      <c r="IH105" s="100"/>
      <c r="II105" s="100"/>
      <c r="IJ105" s="100"/>
      <c r="IK105" s="100"/>
      <c r="IL105" s="100"/>
      <c r="IM105" s="100"/>
      <c r="IN105" s="100"/>
      <c r="IO105" s="100"/>
      <c r="IP105" s="100"/>
      <c r="IQ105" s="100"/>
      <c r="IR105" s="100"/>
      <c r="IS105" s="100"/>
      <c r="IT105" s="100"/>
      <c r="IU105" s="100"/>
      <c r="IV105" s="100"/>
      <c r="IW105" s="100"/>
      <c r="IX105" s="100"/>
      <c r="IY105" s="100"/>
      <c r="IZ105" s="100"/>
      <c r="JA105" s="100"/>
    </row>
    <row r="106" spans="1:261">
      <c r="A106" s="46" t="s">
        <v>142</v>
      </c>
      <c r="B106" s="219" t="s">
        <v>143</v>
      </c>
      <c r="C106" s="119"/>
      <c r="D106" s="119"/>
      <c r="E106" s="119"/>
      <c r="F106" s="119"/>
      <c r="G106" s="119"/>
      <c r="H106" s="119"/>
      <c r="I106" s="120"/>
      <c r="J106" s="28">
        <v>6</v>
      </c>
      <c r="K106" s="28">
        <v>2</v>
      </c>
      <c r="L106" s="28">
        <v>1</v>
      </c>
      <c r="M106" s="28">
        <v>0</v>
      </c>
      <c r="N106" s="28">
        <v>0</v>
      </c>
      <c r="O106" s="19">
        <f>K106+L106+M106</f>
        <v>3</v>
      </c>
      <c r="P106" s="19">
        <f>Q106-O106</f>
        <v>8</v>
      </c>
      <c r="Q106" s="19">
        <f>ROUND(PRODUCT(J106,25)/14,0)</f>
        <v>11</v>
      </c>
      <c r="R106" s="28"/>
      <c r="S106" s="28"/>
      <c r="T106" s="29" t="s">
        <v>61</v>
      </c>
      <c r="U106" s="12" t="s">
        <v>43</v>
      </c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  <c r="GT106" s="100"/>
      <c r="GU106" s="100"/>
      <c r="GV106" s="100"/>
      <c r="GW106" s="100"/>
      <c r="GX106" s="100"/>
      <c r="GY106" s="100"/>
      <c r="GZ106" s="100"/>
      <c r="HA106" s="100"/>
      <c r="HB106" s="100"/>
      <c r="HC106" s="100"/>
      <c r="HD106" s="100"/>
      <c r="HE106" s="100"/>
      <c r="HF106" s="100"/>
      <c r="HG106" s="100"/>
      <c r="HH106" s="100"/>
      <c r="HI106" s="100"/>
      <c r="HJ106" s="100"/>
      <c r="HK106" s="100"/>
      <c r="HL106" s="100"/>
      <c r="HM106" s="100"/>
      <c r="HN106" s="100"/>
      <c r="HO106" s="100"/>
      <c r="HP106" s="100"/>
      <c r="HQ106" s="100"/>
      <c r="HR106" s="100"/>
      <c r="HS106" s="100"/>
      <c r="HT106" s="100"/>
      <c r="HU106" s="100"/>
      <c r="HV106" s="100"/>
      <c r="HW106" s="100"/>
      <c r="HX106" s="100"/>
      <c r="HY106" s="100"/>
      <c r="HZ106" s="100"/>
      <c r="IA106" s="100"/>
      <c r="IB106" s="100"/>
      <c r="IC106" s="100"/>
      <c r="ID106" s="100"/>
      <c r="IE106" s="100"/>
      <c r="IF106" s="100"/>
      <c r="IG106" s="100"/>
      <c r="IH106" s="100"/>
      <c r="II106" s="100"/>
      <c r="IJ106" s="100"/>
      <c r="IK106" s="100"/>
      <c r="IL106" s="100"/>
      <c r="IM106" s="100"/>
      <c r="IN106" s="100"/>
      <c r="IO106" s="100"/>
      <c r="IP106" s="100"/>
      <c r="IQ106" s="100"/>
      <c r="IR106" s="100"/>
      <c r="IS106" s="100"/>
      <c r="IT106" s="100"/>
      <c r="IU106" s="100"/>
      <c r="IV106" s="100"/>
      <c r="IW106" s="100"/>
      <c r="IX106" s="100"/>
      <c r="IY106" s="100"/>
      <c r="IZ106" s="100"/>
      <c r="JA106" s="100"/>
    </row>
    <row r="107" spans="1:261">
      <c r="A107" s="46" t="s">
        <v>144</v>
      </c>
      <c r="B107" s="219" t="s">
        <v>145</v>
      </c>
      <c r="C107" s="119"/>
      <c r="D107" s="119"/>
      <c r="E107" s="119"/>
      <c r="F107" s="119"/>
      <c r="G107" s="119"/>
      <c r="H107" s="119"/>
      <c r="I107" s="120"/>
      <c r="J107" s="28">
        <v>6</v>
      </c>
      <c r="K107" s="28">
        <v>2</v>
      </c>
      <c r="L107" s="28">
        <v>1</v>
      </c>
      <c r="M107" s="28">
        <v>0</v>
      </c>
      <c r="N107" s="28">
        <v>0</v>
      </c>
      <c r="O107" s="19">
        <f>K107+L107+M107</f>
        <v>3</v>
      </c>
      <c r="P107" s="19">
        <f>Q107-O107</f>
        <v>8</v>
      </c>
      <c r="Q107" s="19">
        <f>ROUND(PRODUCT(J107,25)/14,0)</f>
        <v>11</v>
      </c>
      <c r="R107" s="28"/>
      <c r="S107" s="28"/>
      <c r="T107" s="29" t="s">
        <v>61</v>
      </c>
      <c r="U107" s="12" t="s">
        <v>43</v>
      </c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  <c r="GB107" s="100"/>
      <c r="GC107" s="100"/>
      <c r="GD107" s="100"/>
      <c r="GE107" s="100"/>
      <c r="GF107" s="100"/>
      <c r="GG107" s="100"/>
      <c r="GH107" s="100"/>
      <c r="GI107" s="100"/>
      <c r="GJ107" s="100"/>
      <c r="GK107" s="100"/>
      <c r="GL107" s="100"/>
      <c r="GM107" s="100"/>
      <c r="GN107" s="100"/>
      <c r="GO107" s="100"/>
      <c r="GP107" s="100"/>
      <c r="GQ107" s="100"/>
      <c r="GR107" s="100"/>
      <c r="GS107" s="100"/>
      <c r="GT107" s="100"/>
      <c r="GU107" s="100"/>
      <c r="GV107" s="100"/>
      <c r="GW107" s="100"/>
      <c r="GX107" s="100"/>
      <c r="GY107" s="100"/>
      <c r="GZ107" s="100"/>
      <c r="HA107" s="100"/>
      <c r="HB107" s="100"/>
      <c r="HC107" s="100"/>
      <c r="HD107" s="100"/>
      <c r="HE107" s="100"/>
      <c r="HF107" s="100"/>
      <c r="HG107" s="100"/>
      <c r="HH107" s="100"/>
      <c r="HI107" s="100"/>
      <c r="HJ107" s="100"/>
      <c r="HK107" s="100"/>
      <c r="HL107" s="100"/>
      <c r="HM107" s="100"/>
      <c r="HN107" s="100"/>
      <c r="HO107" s="100"/>
      <c r="HP107" s="100"/>
      <c r="HQ107" s="100"/>
      <c r="HR107" s="100"/>
      <c r="HS107" s="100"/>
      <c r="HT107" s="100"/>
      <c r="HU107" s="100"/>
      <c r="HV107" s="100"/>
      <c r="HW107" s="100"/>
      <c r="HX107" s="100"/>
      <c r="HY107" s="100"/>
      <c r="HZ107" s="100"/>
      <c r="IA107" s="100"/>
      <c r="IB107" s="100"/>
      <c r="IC107" s="100"/>
      <c r="ID107" s="100"/>
      <c r="IE107" s="100"/>
      <c r="IF107" s="100"/>
      <c r="IG107" s="100"/>
      <c r="IH107" s="100"/>
      <c r="II107" s="100"/>
      <c r="IJ107" s="100"/>
      <c r="IK107" s="100"/>
      <c r="IL107" s="100"/>
      <c r="IM107" s="100"/>
      <c r="IN107" s="100"/>
      <c r="IO107" s="100"/>
      <c r="IP107" s="100"/>
      <c r="IQ107" s="100"/>
      <c r="IR107" s="100"/>
      <c r="IS107" s="100"/>
      <c r="IT107" s="100"/>
      <c r="IU107" s="100"/>
      <c r="IV107" s="100"/>
      <c r="IW107" s="100"/>
      <c r="IX107" s="100"/>
      <c r="IY107" s="100"/>
      <c r="IZ107" s="100"/>
      <c r="JA107" s="100"/>
    </row>
    <row r="108" spans="1:261" s="1" customFormat="1" ht="12.75">
      <c r="A108" s="46" t="s">
        <v>278</v>
      </c>
      <c r="B108" s="219" t="s">
        <v>275</v>
      </c>
      <c r="C108" s="119"/>
      <c r="D108" s="119"/>
      <c r="E108" s="119"/>
      <c r="F108" s="119"/>
      <c r="G108" s="119"/>
      <c r="H108" s="119"/>
      <c r="I108" s="120"/>
      <c r="J108" s="28">
        <v>6</v>
      </c>
      <c r="K108" s="28">
        <v>2</v>
      </c>
      <c r="L108" s="28">
        <v>1</v>
      </c>
      <c r="M108" s="28">
        <v>0</v>
      </c>
      <c r="N108" s="28">
        <v>0</v>
      </c>
      <c r="O108" s="19">
        <f>K108+L108+M108+N108</f>
        <v>3</v>
      </c>
      <c r="P108" s="19">
        <f>Q108-O108</f>
        <v>8</v>
      </c>
      <c r="Q108" s="19">
        <f>ROUND(PRODUCT(J108,25)/14,0)</f>
        <v>11</v>
      </c>
      <c r="R108" s="28"/>
      <c r="S108" s="28"/>
      <c r="T108" s="29" t="s">
        <v>61</v>
      </c>
      <c r="U108" s="12" t="s">
        <v>43</v>
      </c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0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0"/>
      <c r="IK108" s="100"/>
      <c r="IL108" s="100"/>
      <c r="IM108" s="100"/>
      <c r="IN108" s="100"/>
      <c r="IO108" s="100"/>
      <c r="IP108" s="100"/>
      <c r="IQ108" s="100"/>
      <c r="IR108" s="100"/>
      <c r="IS108" s="100"/>
      <c r="IT108" s="100"/>
      <c r="IU108" s="100"/>
      <c r="IV108" s="100"/>
      <c r="IW108" s="100"/>
      <c r="IX108" s="100"/>
      <c r="IY108" s="100"/>
      <c r="IZ108" s="100"/>
      <c r="JA108" s="100"/>
    </row>
    <row r="109" spans="1:261">
      <c r="A109" s="46" t="s">
        <v>146</v>
      </c>
      <c r="B109" s="219" t="s">
        <v>147</v>
      </c>
      <c r="C109" s="119"/>
      <c r="D109" s="119"/>
      <c r="E109" s="119"/>
      <c r="F109" s="119"/>
      <c r="G109" s="119"/>
      <c r="H109" s="119"/>
      <c r="I109" s="120"/>
      <c r="J109" s="28">
        <v>6</v>
      </c>
      <c r="K109" s="28">
        <v>2</v>
      </c>
      <c r="L109" s="28">
        <v>1</v>
      </c>
      <c r="M109" s="28">
        <v>0</v>
      </c>
      <c r="N109" s="28">
        <v>0</v>
      </c>
      <c r="O109" s="19">
        <f>K109+L109+M109</f>
        <v>3</v>
      </c>
      <c r="P109" s="19">
        <f>Q109-O109</f>
        <v>8</v>
      </c>
      <c r="Q109" s="19">
        <f>ROUND(PRODUCT(J109,25)/14,0)</f>
        <v>11</v>
      </c>
      <c r="R109" s="28"/>
      <c r="S109" s="28"/>
      <c r="T109" s="29" t="s">
        <v>61</v>
      </c>
      <c r="U109" s="12" t="s">
        <v>43</v>
      </c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  <c r="GC109" s="100"/>
      <c r="GD109" s="100"/>
      <c r="GE109" s="100"/>
      <c r="GF109" s="100"/>
      <c r="GG109" s="100"/>
      <c r="GH109" s="100"/>
      <c r="GI109" s="100"/>
      <c r="GJ109" s="100"/>
      <c r="GK109" s="100"/>
      <c r="GL109" s="100"/>
      <c r="GM109" s="100"/>
      <c r="GN109" s="100"/>
      <c r="GO109" s="100"/>
      <c r="GP109" s="100"/>
      <c r="GQ109" s="100"/>
      <c r="GR109" s="100"/>
      <c r="GS109" s="100"/>
      <c r="GT109" s="100"/>
      <c r="GU109" s="100"/>
      <c r="GV109" s="100"/>
      <c r="GW109" s="100"/>
      <c r="GX109" s="100"/>
      <c r="GY109" s="100"/>
      <c r="GZ109" s="100"/>
      <c r="HA109" s="100"/>
      <c r="HB109" s="100"/>
      <c r="HC109" s="100"/>
      <c r="HD109" s="100"/>
      <c r="HE109" s="100"/>
      <c r="HF109" s="100"/>
      <c r="HG109" s="100"/>
      <c r="HH109" s="100"/>
      <c r="HI109" s="100"/>
      <c r="HJ109" s="100"/>
      <c r="HK109" s="100"/>
      <c r="HL109" s="100"/>
      <c r="HM109" s="100"/>
      <c r="HN109" s="100"/>
      <c r="HO109" s="100"/>
      <c r="HP109" s="100"/>
      <c r="HQ109" s="100"/>
      <c r="HR109" s="100"/>
      <c r="HS109" s="100"/>
      <c r="HT109" s="100"/>
      <c r="HU109" s="100"/>
      <c r="HV109" s="100"/>
      <c r="HW109" s="100"/>
      <c r="HX109" s="100"/>
      <c r="HY109" s="100"/>
      <c r="HZ109" s="100"/>
      <c r="IA109" s="100"/>
      <c r="IB109" s="100"/>
      <c r="IC109" s="100"/>
      <c r="ID109" s="100"/>
      <c r="IE109" s="100"/>
      <c r="IF109" s="100"/>
      <c r="IG109" s="100"/>
      <c r="IH109" s="100"/>
      <c r="II109" s="100"/>
      <c r="IJ109" s="100"/>
      <c r="IK109" s="100"/>
      <c r="IL109" s="100"/>
      <c r="IM109" s="100"/>
      <c r="IN109" s="100"/>
      <c r="IO109" s="100"/>
      <c r="IP109" s="100"/>
      <c r="IQ109" s="100"/>
      <c r="IR109" s="100"/>
      <c r="IS109" s="100"/>
      <c r="IT109" s="100"/>
      <c r="IU109" s="100"/>
      <c r="IV109" s="100"/>
      <c r="IW109" s="100"/>
      <c r="IX109" s="100"/>
      <c r="IY109" s="100"/>
      <c r="IZ109" s="100"/>
      <c r="JA109" s="100"/>
    </row>
    <row r="110" spans="1:261">
      <c r="A110" s="115" t="s">
        <v>148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8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  <c r="GC110" s="100"/>
      <c r="GD110" s="100"/>
      <c r="GE110" s="100"/>
      <c r="GF110" s="100"/>
      <c r="GG110" s="100"/>
      <c r="GH110" s="100"/>
      <c r="GI110" s="100"/>
      <c r="GJ110" s="100"/>
      <c r="GK110" s="100"/>
      <c r="GL110" s="100"/>
      <c r="GM110" s="100"/>
      <c r="GN110" s="100"/>
      <c r="GO110" s="100"/>
      <c r="GP110" s="100"/>
      <c r="GQ110" s="100"/>
      <c r="GR110" s="100"/>
      <c r="GS110" s="100"/>
      <c r="GT110" s="100"/>
      <c r="GU110" s="100"/>
      <c r="GV110" s="100"/>
      <c r="GW110" s="100"/>
      <c r="GX110" s="100"/>
      <c r="GY110" s="100"/>
      <c r="GZ110" s="100"/>
      <c r="HA110" s="100"/>
      <c r="HB110" s="100"/>
      <c r="HC110" s="100"/>
      <c r="HD110" s="100"/>
      <c r="HE110" s="100"/>
      <c r="HF110" s="100"/>
      <c r="HG110" s="100"/>
      <c r="HH110" s="100"/>
      <c r="HI110" s="100"/>
      <c r="HJ110" s="100"/>
      <c r="HK110" s="100"/>
      <c r="HL110" s="100"/>
      <c r="HM110" s="100"/>
      <c r="HN110" s="100"/>
      <c r="HO110" s="100"/>
      <c r="HP110" s="100"/>
      <c r="HQ110" s="100"/>
      <c r="HR110" s="100"/>
      <c r="HS110" s="100"/>
      <c r="HT110" s="100"/>
      <c r="HU110" s="100"/>
      <c r="HV110" s="100"/>
      <c r="HW110" s="100"/>
      <c r="HX110" s="100"/>
      <c r="HY110" s="100"/>
      <c r="HZ110" s="100"/>
      <c r="IA110" s="100"/>
      <c r="IB110" s="100"/>
      <c r="IC110" s="100"/>
      <c r="ID110" s="100"/>
      <c r="IE110" s="100"/>
      <c r="IF110" s="100"/>
      <c r="IG110" s="100"/>
      <c r="IH110" s="100"/>
      <c r="II110" s="100"/>
      <c r="IJ110" s="100"/>
      <c r="IK110" s="100"/>
      <c r="IL110" s="100"/>
      <c r="IM110" s="100"/>
      <c r="IN110" s="100"/>
      <c r="IO110" s="100"/>
      <c r="IP110" s="100"/>
      <c r="IQ110" s="100"/>
      <c r="IR110" s="100"/>
      <c r="IS110" s="100"/>
      <c r="IT110" s="100"/>
      <c r="IU110" s="100"/>
      <c r="IV110" s="100"/>
      <c r="IW110" s="100"/>
      <c r="IX110" s="100"/>
      <c r="IY110" s="100"/>
      <c r="IZ110" s="100"/>
      <c r="JA110" s="100"/>
    </row>
    <row r="111" spans="1:261">
      <c r="A111" s="46" t="s">
        <v>149</v>
      </c>
      <c r="B111" s="219" t="s">
        <v>150</v>
      </c>
      <c r="C111" s="119"/>
      <c r="D111" s="119"/>
      <c r="E111" s="119"/>
      <c r="F111" s="119"/>
      <c r="G111" s="119"/>
      <c r="H111" s="119"/>
      <c r="I111" s="120"/>
      <c r="J111" s="28">
        <v>6</v>
      </c>
      <c r="K111" s="28">
        <v>2</v>
      </c>
      <c r="L111" s="28">
        <v>1</v>
      </c>
      <c r="M111" s="28">
        <v>0</v>
      </c>
      <c r="N111" s="28">
        <v>0</v>
      </c>
      <c r="O111" s="19">
        <f>K111+L111+M111+N111</f>
        <v>3</v>
      </c>
      <c r="P111" s="19">
        <f>Q111-O111</f>
        <v>8</v>
      </c>
      <c r="Q111" s="19">
        <f>ROUND(PRODUCT(J111,25)/14,0)</f>
        <v>11</v>
      </c>
      <c r="R111" s="28"/>
      <c r="S111" s="28"/>
      <c r="T111" s="29" t="s">
        <v>61</v>
      </c>
      <c r="U111" s="12" t="s">
        <v>41</v>
      </c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  <c r="IW111" s="100"/>
      <c r="IX111" s="100"/>
      <c r="IY111" s="100"/>
      <c r="IZ111" s="100"/>
      <c r="JA111" s="100"/>
    </row>
    <row r="112" spans="1:261">
      <c r="A112" s="46" t="s">
        <v>151</v>
      </c>
      <c r="B112" s="219" t="s">
        <v>152</v>
      </c>
      <c r="C112" s="119"/>
      <c r="D112" s="119"/>
      <c r="E112" s="119"/>
      <c r="F112" s="119"/>
      <c r="G112" s="119"/>
      <c r="H112" s="119"/>
      <c r="I112" s="120"/>
      <c r="J112" s="28">
        <v>6</v>
      </c>
      <c r="K112" s="28">
        <v>2</v>
      </c>
      <c r="L112" s="28">
        <v>1</v>
      </c>
      <c r="M112" s="28">
        <v>0</v>
      </c>
      <c r="N112" s="28">
        <v>0</v>
      </c>
      <c r="O112" s="19">
        <f>K112+L112+M112+N112</f>
        <v>3</v>
      </c>
      <c r="P112" s="19">
        <f>Q112-O112</f>
        <v>8</v>
      </c>
      <c r="Q112" s="19">
        <f>ROUND(PRODUCT(J112,25)/14,0)</f>
        <v>11</v>
      </c>
      <c r="R112" s="28"/>
      <c r="S112" s="28"/>
      <c r="T112" s="29" t="s">
        <v>61</v>
      </c>
      <c r="U112" s="12" t="s">
        <v>41</v>
      </c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  <c r="IJ112" s="100"/>
      <c r="IK112" s="100"/>
      <c r="IL112" s="100"/>
      <c r="IM112" s="100"/>
      <c r="IN112" s="100"/>
      <c r="IO112" s="100"/>
      <c r="IP112" s="100"/>
      <c r="IQ112" s="100"/>
      <c r="IR112" s="100"/>
      <c r="IS112" s="100"/>
      <c r="IT112" s="100"/>
      <c r="IU112" s="100"/>
      <c r="IV112" s="100"/>
      <c r="IW112" s="100"/>
      <c r="IX112" s="100"/>
      <c r="IY112" s="100"/>
      <c r="IZ112" s="100"/>
      <c r="JA112" s="100"/>
    </row>
    <row r="113" spans="1:261">
      <c r="A113" s="115" t="s">
        <v>153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8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  <c r="GT113" s="100"/>
      <c r="GU113" s="100"/>
      <c r="GV113" s="100"/>
      <c r="GW113" s="100"/>
      <c r="GX113" s="100"/>
      <c r="GY113" s="100"/>
      <c r="GZ113" s="100"/>
      <c r="HA113" s="100"/>
      <c r="HB113" s="100"/>
      <c r="HC113" s="100"/>
      <c r="HD113" s="100"/>
      <c r="HE113" s="100"/>
      <c r="HF113" s="100"/>
      <c r="HG113" s="100"/>
      <c r="HH113" s="100"/>
      <c r="HI113" s="100"/>
      <c r="HJ113" s="100"/>
      <c r="HK113" s="100"/>
      <c r="HL113" s="100"/>
      <c r="HM113" s="100"/>
      <c r="HN113" s="100"/>
      <c r="HO113" s="100"/>
      <c r="HP113" s="100"/>
      <c r="HQ113" s="100"/>
      <c r="HR113" s="100"/>
      <c r="HS113" s="100"/>
      <c r="HT113" s="100"/>
      <c r="HU113" s="100"/>
      <c r="HV113" s="100"/>
      <c r="HW113" s="100"/>
      <c r="HX113" s="100"/>
      <c r="HY113" s="100"/>
      <c r="HZ113" s="100"/>
      <c r="IA113" s="100"/>
      <c r="IB113" s="100"/>
      <c r="IC113" s="100"/>
      <c r="ID113" s="100"/>
      <c r="IE113" s="100"/>
      <c r="IF113" s="100"/>
      <c r="IG113" s="100"/>
      <c r="IH113" s="100"/>
      <c r="II113" s="100"/>
      <c r="IJ113" s="100"/>
      <c r="IK113" s="100"/>
      <c r="IL113" s="100"/>
      <c r="IM113" s="100"/>
      <c r="IN113" s="100"/>
      <c r="IO113" s="100"/>
      <c r="IP113" s="100"/>
      <c r="IQ113" s="100"/>
      <c r="IR113" s="100"/>
      <c r="IS113" s="100"/>
      <c r="IT113" s="100"/>
      <c r="IU113" s="100"/>
      <c r="IV113" s="100"/>
      <c r="IW113" s="100"/>
      <c r="IX113" s="100"/>
      <c r="IY113" s="100"/>
      <c r="IZ113" s="100"/>
      <c r="JA113" s="100"/>
    </row>
    <row r="114" spans="1:261">
      <c r="A114" s="46" t="s">
        <v>154</v>
      </c>
      <c r="B114" s="219" t="s">
        <v>155</v>
      </c>
      <c r="C114" s="119"/>
      <c r="D114" s="119"/>
      <c r="E114" s="119"/>
      <c r="F114" s="119"/>
      <c r="G114" s="119"/>
      <c r="H114" s="119"/>
      <c r="I114" s="120"/>
      <c r="J114" s="28">
        <v>7</v>
      </c>
      <c r="K114" s="28">
        <v>2</v>
      </c>
      <c r="L114" s="28">
        <v>1</v>
      </c>
      <c r="M114" s="28">
        <v>0</v>
      </c>
      <c r="N114" s="28">
        <v>2</v>
      </c>
      <c r="O114" s="19">
        <f>K114+L114+M114+N114</f>
        <v>5</v>
      </c>
      <c r="P114" s="19">
        <f>Q114-O114</f>
        <v>10</v>
      </c>
      <c r="Q114" s="19">
        <f>ROUND(PRODUCT(J114,25)/12,0)</f>
        <v>15</v>
      </c>
      <c r="R114" s="28"/>
      <c r="S114" s="28"/>
      <c r="T114" s="29" t="s">
        <v>61</v>
      </c>
      <c r="U114" s="12" t="s">
        <v>43</v>
      </c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0"/>
      <c r="IV114" s="100"/>
      <c r="IW114" s="100"/>
      <c r="IX114" s="100"/>
      <c r="IY114" s="100"/>
      <c r="IZ114" s="100"/>
      <c r="JA114" s="100"/>
    </row>
    <row r="115" spans="1:261">
      <c r="A115" s="46" t="s">
        <v>156</v>
      </c>
      <c r="B115" s="219" t="s">
        <v>157</v>
      </c>
      <c r="C115" s="119"/>
      <c r="D115" s="119"/>
      <c r="E115" s="119"/>
      <c r="F115" s="119"/>
      <c r="G115" s="119"/>
      <c r="H115" s="119"/>
      <c r="I115" s="120"/>
      <c r="J115" s="28">
        <v>7</v>
      </c>
      <c r="K115" s="28">
        <v>2</v>
      </c>
      <c r="L115" s="28">
        <v>1</v>
      </c>
      <c r="M115" s="28">
        <v>0</v>
      </c>
      <c r="N115" s="28">
        <v>2</v>
      </c>
      <c r="O115" s="19">
        <f>K115+L115+M115+N115</f>
        <v>5</v>
      </c>
      <c r="P115" s="19">
        <f>Q115-O115</f>
        <v>10</v>
      </c>
      <c r="Q115" s="19">
        <f>ROUND(PRODUCT(J115,25)/12,0)</f>
        <v>15</v>
      </c>
      <c r="R115" s="28"/>
      <c r="S115" s="28"/>
      <c r="T115" s="29" t="s">
        <v>61</v>
      </c>
      <c r="U115" s="12" t="s">
        <v>43</v>
      </c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  <c r="HX115" s="100"/>
      <c r="HY115" s="100"/>
      <c r="HZ115" s="100"/>
      <c r="IA115" s="100"/>
      <c r="IB115" s="100"/>
      <c r="IC115" s="100"/>
      <c r="ID115" s="100"/>
      <c r="IE115" s="100"/>
      <c r="IF115" s="100"/>
      <c r="IG115" s="100"/>
      <c r="IH115" s="100"/>
      <c r="II115" s="100"/>
      <c r="IJ115" s="100"/>
      <c r="IK115" s="100"/>
      <c r="IL115" s="100"/>
      <c r="IM115" s="100"/>
      <c r="IN115" s="100"/>
      <c r="IO115" s="100"/>
      <c r="IP115" s="100"/>
      <c r="IQ115" s="100"/>
      <c r="IR115" s="100"/>
      <c r="IS115" s="100"/>
      <c r="IT115" s="100"/>
      <c r="IU115" s="100"/>
      <c r="IV115" s="100"/>
      <c r="IW115" s="100"/>
      <c r="IX115" s="100"/>
      <c r="IY115" s="100"/>
      <c r="IZ115" s="100"/>
      <c r="JA115" s="100"/>
    </row>
    <row r="116" spans="1:261">
      <c r="A116" s="46" t="s">
        <v>158</v>
      </c>
      <c r="B116" s="219" t="s">
        <v>159</v>
      </c>
      <c r="C116" s="119"/>
      <c r="D116" s="119"/>
      <c r="E116" s="119"/>
      <c r="F116" s="119"/>
      <c r="G116" s="119"/>
      <c r="H116" s="119"/>
      <c r="I116" s="120"/>
      <c r="J116" s="28">
        <v>7</v>
      </c>
      <c r="K116" s="28">
        <v>2</v>
      </c>
      <c r="L116" s="28">
        <v>1</v>
      </c>
      <c r="M116" s="28">
        <v>0</v>
      </c>
      <c r="N116" s="28">
        <v>2</v>
      </c>
      <c r="O116" s="19">
        <f>K116+L116+M116+N116</f>
        <v>5</v>
      </c>
      <c r="P116" s="19">
        <f>Q116-O116</f>
        <v>10</v>
      </c>
      <c r="Q116" s="19">
        <f>ROUND(PRODUCT(J116,25)/12,0)</f>
        <v>15</v>
      </c>
      <c r="R116" s="28"/>
      <c r="S116" s="28"/>
      <c r="T116" s="29" t="s">
        <v>61</v>
      </c>
      <c r="U116" s="12" t="s">
        <v>43</v>
      </c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  <c r="HX116" s="100"/>
      <c r="HY116" s="100"/>
      <c r="HZ116" s="100"/>
      <c r="IA116" s="100"/>
      <c r="IB116" s="100"/>
      <c r="IC116" s="100"/>
      <c r="ID116" s="100"/>
      <c r="IE116" s="100"/>
      <c r="IF116" s="100"/>
      <c r="IG116" s="100"/>
      <c r="IH116" s="100"/>
      <c r="II116" s="100"/>
      <c r="IJ116" s="100"/>
      <c r="IK116" s="100"/>
      <c r="IL116" s="100"/>
      <c r="IM116" s="100"/>
      <c r="IN116" s="100"/>
      <c r="IO116" s="100"/>
      <c r="IP116" s="100"/>
      <c r="IQ116" s="100"/>
      <c r="IR116" s="100"/>
      <c r="IS116" s="100"/>
      <c r="IT116" s="100"/>
      <c r="IU116" s="100"/>
      <c r="IV116" s="100"/>
      <c r="IW116" s="100"/>
      <c r="IX116" s="100"/>
      <c r="IY116" s="100"/>
      <c r="IZ116" s="100"/>
      <c r="JA116" s="100"/>
    </row>
    <row r="117" spans="1:261">
      <c r="A117" s="115" t="s">
        <v>160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7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0"/>
      <c r="IV117" s="100"/>
      <c r="IW117" s="100"/>
      <c r="IX117" s="100"/>
      <c r="IY117" s="100"/>
      <c r="IZ117" s="100"/>
      <c r="JA117" s="100"/>
    </row>
    <row r="118" spans="1:261">
      <c r="A118" s="46" t="s">
        <v>161</v>
      </c>
      <c r="B118" s="219" t="s">
        <v>162</v>
      </c>
      <c r="C118" s="119"/>
      <c r="D118" s="119"/>
      <c r="E118" s="119"/>
      <c r="F118" s="119"/>
      <c r="G118" s="119"/>
      <c r="H118" s="119"/>
      <c r="I118" s="120"/>
      <c r="J118" s="28">
        <v>7</v>
      </c>
      <c r="K118" s="28">
        <v>2</v>
      </c>
      <c r="L118" s="28">
        <v>1</v>
      </c>
      <c r="M118" s="28">
        <v>0</v>
      </c>
      <c r="N118" s="28">
        <v>2</v>
      </c>
      <c r="O118" s="19">
        <f>K118+L118+M118+N118</f>
        <v>5</v>
      </c>
      <c r="P118" s="19">
        <f>Q118-O118</f>
        <v>10</v>
      </c>
      <c r="Q118" s="19">
        <f>ROUND(PRODUCT(J118,25)/12,0)</f>
        <v>15</v>
      </c>
      <c r="R118" s="28"/>
      <c r="S118" s="28"/>
      <c r="T118" s="29" t="s">
        <v>61</v>
      </c>
      <c r="U118" s="12" t="s">
        <v>44</v>
      </c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  <c r="GT118" s="100"/>
      <c r="GU118" s="100"/>
      <c r="GV118" s="100"/>
      <c r="GW118" s="100"/>
      <c r="GX118" s="100"/>
      <c r="GY118" s="100"/>
      <c r="GZ118" s="100"/>
      <c r="HA118" s="100"/>
      <c r="HB118" s="100"/>
      <c r="HC118" s="100"/>
      <c r="HD118" s="100"/>
      <c r="HE118" s="100"/>
      <c r="HF118" s="100"/>
      <c r="HG118" s="100"/>
      <c r="HH118" s="100"/>
      <c r="HI118" s="100"/>
      <c r="HJ118" s="100"/>
      <c r="HK118" s="100"/>
      <c r="HL118" s="100"/>
      <c r="HM118" s="100"/>
      <c r="HN118" s="100"/>
      <c r="HO118" s="100"/>
      <c r="HP118" s="100"/>
      <c r="HQ118" s="100"/>
      <c r="HR118" s="100"/>
      <c r="HS118" s="100"/>
      <c r="HT118" s="100"/>
      <c r="HU118" s="100"/>
      <c r="HV118" s="100"/>
      <c r="HW118" s="100"/>
      <c r="HX118" s="100"/>
      <c r="HY118" s="100"/>
      <c r="HZ118" s="100"/>
      <c r="IA118" s="100"/>
      <c r="IB118" s="100"/>
      <c r="IC118" s="100"/>
      <c r="ID118" s="100"/>
      <c r="IE118" s="100"/>
      <c r="IF118" s="100"/>
      <c r="IG118" s="100"/>
      <c r="IH118" s="100"/>
      <c r="II118" s="100"/>
      <c r="IJ118" s="100"/>
      <c r="IK118" s="100"/>
      <c r="IL118" s="100"/>
      <c r="IM118" s="100"/>
      <c r="IN118" s="100"/>
      <c r="IO118" s="100"/>
      <c r="IP118" s="100"/>
      <c r="IQ118" s="100"/>
      <c r="IR118" s="100"/>
      <c r="IS118" s="100"/>
      <c r="IT118" s="100"/>
      <c r="IU118" s="100"/>
      <c r="IV118" s="100"/>
      <c r="IW118" s="100"/>
      <c r="IX118" s="100"/>
      <c r="IY118" s="100"/>
      <c r="IZ118" s="100"/>
      <c r="JA118" s="100"/>
    </row>
    <row r="119" spans="1:261">
      <c r="A119" s="46" t="s">
        <v>279</v>
      </c>
      <c r="B119" s="222" t="s">
        <v>276</v>
      </c>
      <c r="C119" s="223"/>
      <c r="D119" s="223"/>
      <c r="E119" s="223"/>
      <c r="F119" s="223"/>
      <c r="G119" s="223"/>
      <c r="H119" s="223"/>
      <c r="I119" s="224"/>
      <c r="J119" s="28">
        <v>7</v>
      </c>
      <c r="K119" s="28">
        <v>2</v>
      </c>
      <c r="L119" s="28">
        <v>1</v>
      </c>
      <c r="M119" s="28">
        <v>0</v>
      </c>
      <c r="N119" s="28">
        <v>2</v>
      </c>
      <c r="O119" s="19">
        <f>K119+L119+M119+N119</f>
        <v>5</v>
      </c>
      <c r="P119" s="19">
        <f>Q119-O119</f>
        <v>10</v>
      </c>
      <c r="Q119" s="19">
        <f>ROUND(PRODUCT(J119,25)/12,0)</f>
        <v>15</v>
      </c>
      <c r="R119" s="28"/>
      <c r="S119" s="28"/>
      <c r="T119" s="29" t="s">
        <v>61</v>
      </c>
      <c r="U119" s="12" t="s">
        <v>44</v>
      </c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  <c r="HU119" s="100"/>
      <c r="HV119" s="100"/>
      <c r="HW119" s="100"/>
      <c r="HX119" s="100"/>
      <c r="HY119" s="100"/>
      <c r="HZ119" s="100"/>
      <c r="IA119" s="100"/>
      <c r="IB119" s="100"/>
      <c r="IC119" s="100"/>
      <c r="ID119" s="100"/>
      <c r="IE119" s="100"/>
      <c r="IF119" s="100"/>
      <c r="IG119" s="100"/>
      <c r="IH119" s="100"/>
      <c r="II119" s="100"/>
      <c r="IJ119" s="100"/>
      <c r="IK119" s="100"/>
      <c r="IL119" s="100"/>
      <c r="IM119" s="100"/>
      <c r="IN119" s="100"/>
      <c r="IO119" s="100"/>
      <c r="IP119" s="100"/>
      <c r="IQ119" s="100"/>
      <c r="IR119" s="100"/>
      <c r="IS119" s="100"/>
      <c r="IT119" s="100"/>
      <c r="IU119" s="100"/>
      <c r="IV119" s="100"/>
      <c r="IW119" s="100"/>
      <c r="IX119" s="100"/>
      <c r="IY119" s="100"/>
      <c r="IZ119" s="100"/>
      <c r="JA119" s="100"/>
    </row>
    <row r="120" spans="1:261">
      <c r="A120" s="46" t="s">
        <v>163</v>
      </c>
      <c r="B120" s="222" t="s">
        <v>164</v>
      </c>
      <c r="C120" s="223"/>
      <c r="D120" s="223"/>
      <c r="E120" s="223"/>
      <c r="F120" s="223"/>
      <c r="G120" s="223"/>
      <c r="H120" s="223"/>
      <c r="I120" s="224"/>
      <c r="J120" s="28">
        <v>7</v>
      </c>
      <c r="K120" s="28">
        <v>2</v>
      </c>
      <c r="L120" s="28">
        <v>1</v>
      </c>
      <c r="M120" s="28">
        <v>0</v>
      </c>
      <c r="N120" s="28">
        <v>2</v>
      </c>
      <c r="O120" s="19">
        <f>K120+L120+M120+N120</f>
        <v>5</v>
      </c>
      <c r="P120" s="19">
        <f>Q120-O120</f>
        <v>10</v>
      </c>
      <c r="Q120" s="19">
        <f>ROUND(PRODUCT(J120,25)/12,0)</f>
        <v>15</v>
      </c>
      <c r="R120" s="28"/>
      <c r="S120" s="28"/>
      <c r="T120" s="29" t="s">
        <v>61</v>
      </c>
      <c r="U120" s="12" t="s">
        <v>44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  <c r="HX120" s="100"/>
      <c r="HY120" s="100"/>
      <c r="HZ120" s="100"/>
      <c r="IA120" s="100"/>
      <c r="IB120" s="100"/>
      <c r="IC120" s="100"/>
      <c r="ID120" s="100"/>
      <c r="IE120" s="100"/>
      <c r="IF120" s="100"/>
      <c r="IG120" s="100"/>
      <c r="IH120" s="100"/>
      <c r="II120" s="100"/>
      <c r="IJ120" s="100"/>
      <c r="IK120" s="100"/>
      <c r="IL120" s="100"/>
      <c r="IM120" s="100"/>
      <c r="IN120" s="100"/>
      <c r="IO120" s="100"/>
      <c r="IP120" s="100"/>
      <c r="IQ120" s="100"/>
      <c r="IR120" s="100"/>
      <c r="IS120" s="100"/>
      <c r="IT120" s="100"/>
      <c r="IU120" s="100"/>
      <c r="IV120" s="100"/>
      <c r="IW120" s="100"/>
      <c r="IX120" s="100"/>
      <c r="IY120" s="100"/>
      <c r="IZ120" s="100"/>
      <c r="JA120" s="100"/>
    </row>
    <row r="121" spans="1:261">
      <c r="A121" s="115" t="s">
        <v>165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7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  <c r="HM121" s="100"/>
      <c r="HN121" s="100"/>
      <c r="HO121" s="100"/>
      <c r="HP121" s="100"/>
      <c r="HQ121" s="100"/>
      <c r="HR121" s="100"/>
      <c r="HS121" s="100"/>
      <c r="HT121" s="100"/>
      <c r="HU121" s="100"/>
      <c r="HV121" s="100"/>
      <c r="HW121" s="100"/>
      <c r="HX121" s="100"/>
      <c r="HY121" s="100"/>
      <c r="HZ121" s="100"/>
      <c r="IA121" s="100"/>
      <c r="IB121" s="100"/>
      <c r="IC121" s="100"/>
      <c r="ID121" s="100"/>
      <c r="IE121" s="100"/>
      <c r="IF121" s="100"/>
      <c r="IG121" s="100"/>
      <c r="IH121" s="100"/>
      <c r="II121" s="100"/>
      <c r="IJ121" s="100"/>
      <c r="IK121" s="100"/>
      <c r="IL121" s="100"/>
      <c r="IM121" s="100"/>
      <c r="IN121" s="100"/>
      <c r="IO121" s="100"/>
      <c r="IP121" s="100"/>
      <c r="IQ121" s="100"/>
      <c r="IR121" s="100"/>
      <c r="IS121" s="100"/>
      <c r="IT121" s="100"/>
      <c r="IU121" s="100"/>
      <c r="IV121" s="100"/>
      <c r="IW121" s="100"/>
      <c r="IX121" s="100"/>
      <c r="IY121" s="100"/>
      <c r="IZ121" s="100"/>
      <c r="JA121" s="100"/>
    </row>
    <row r="122" spans="1:261">
      <c r="A122" s="46" t="s">
        <v>166</v>
      </c>
      <c r="B122" s="221" t="s">
        <v>167</v>
      </c>
      <c r="C122" s="221"/>
      <c r="D122" s="221"/>
      <c r="E122" s="221"/>
      <c r="F122" s="221"/>
      <c r="G122" s="221"/>
      <c r="H122" s="221"/>
      <c r="I122" s="221"/>
      <c r="J122" s="28">
        <v>4</v>
      </c>
      <c r="K122" s="28">
        <v>2</v>
      </c>
      <c r="L122" s="28">
        <v>0</v>
      </c>
      <c r="M122" s="28">
        <v>0</v>
      </c>
      <c r="N122" s="28">
        <v>0</v>
      </c>
      <c r="O122" s="19">
        <f>K122+L122+M122+N122</f>
        <v>2</v>
      </c>
      <c r="P122" s="19">
        <f>Q122-O122</f>
        <v>6</v>
      </c>
      <c r="Q122" s="19">
        <f>ROUND(PRODUCT(J122,25)/12,0)</f>
        <v>8</v>
      </c>
      <c r="R122" s="28" t="s">
        <v>60</v>
      </c>
      <c r="S122" s="28"/>
      <c r="T122" s="29"/>
      <c r="U122" s="12" t="s">
        <v>44</v>
      </c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  <c r="HP122" s="100"/>
      <c r="HQ122" s="100"/>
      <c r="HR122" s="100"/>
      <c r="HS122" s="100"/>
      <c r="HT122" s="100"/>
      <c r="HU122" s="100"/>
      <c r="HV122" s="100"/>
      <c r="HW122" s="100"/>
      <c r="HX122" s="100"/>
      <c r="HY122" s="100"/>
      <c r="HZ122" s="100"/>
      <c r="IA122" s="100"/>
      <c r="IB122" s="100"/>
      <c r="IC122" s="100"/>
      <c r="ID122" s="100"/>
      <c r="IE122" s="100"/>
      <c r="IF122" s="100"/>
      <c r="IG122" s="100"/>
      <c r="IH122" s="100"/>
      <c r="II122" s="100"/>
      <c r="IJ122" s="100"/>
      <c r="IK122" s="100"/>
      <c r="IL122" s="100"/>
      <c r="IM122" s="100"/>
      <c r="IN122" s="100"/>
      <c r="IO122" s="100"/>
      <c r="IP122" s="100"/>
      <c r="IQ122" s="100"/>
      <c r="IR122" s="100"/>
      <c r="IS122" s="100"/>
      <c r="IT122" s="100"/>
      <c r="IU122" s="100"/>
      <c r="IV122" s="100"/>
      <c r="IW122" s="100"/>
      <c r="IX122" s="100"/>
      <c r="IY122" s="100"/>
      <c r="IZ122" s="100"/>
      <c r="JA122" s="100"/>
    </row>
    <row r="123" spans="1:261">
      <c r="A123" s="46" t="s">
        <v>168</v>
      </c>
      <c r="B123" s="221" t="s">
        <v>169</v>
      </c>
      <c r="C123" s="221"/>
      <c r="D123" s="221"/>
      <c r="E123" s="221"/>
      <c r="F123" s="221"/>
      <c r="G123" s="221"/>
      <c r="H123" s="221"/>
      <c r="I123" s="221"/>
      <c r="J123" s="28">
        <v>4</v>
      </c>
      <c r="K123" s="28">
        <v>2</v>
      </c>
      <c r="L123" s="28">
        <v>0</v>
      </c>
      <c r="M123" s="28">
        <v>0</v>
      </c>
      <c r="N123" s="28">
        <v>0</v>
      </c>
      <c r="O123" s="19">
        <f>K123+L123+M123+N123</f>
        <v>2</v>
      </c>
      <c r="P123" s="19">
        <f>Q123-O123</f>
        <v>6</v>
      </c>
      <c r="Q123" s="19">
        <f>ROUND(PRODUCT(J123,25)/12,0)</f>
        <v>8</v>
      </c>
      <c r="R123" s="28" t="s">
        <v>60</v>
      </c>
      <c r="S123" s="28"/>
      <c r="T123" s="29"/>
      <c r="U123" s="12" t="s">
        <v>44</v>
      </c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  <c r="GT123" s="100"/>
      <c r="GU123" s="100"/>
      <c r="GV123" s="100"/>
      <c r="GW123" s="100"/>
      <c r="GX123" s="100"/>
      <c r="GY123" s="100"/>
      <c r="GZ123" s="100"/>
      <c r="HA123" s="100"/>
      <c r="HB123" s="100"/>
      <c r="HC123" s="100"/>
      <c r="HD123" s="100"/>
      <c r="HE123" s="100"/>
      <c r="HF123" s="100"/>
      <c r="HG123" s="100"/>
      <c r="HH123" s="100"/>
      <c r="HI123" s="100"/>
      <c r="HJ123" s="100"/>
      <c r="HK123" s="100"/>
      <c r="HL123" s="100"/>
      <c r="HM123" s="100"/>
      <c r="HN123" s="100"/>
      <c r="HO123" s="100"/>
      <c r="HP123" s="100"/>
      <c r="HQ123" s="100"/>
      <c r="HR123" s="100"/>
      <c r="HS123" s="100"/>
      <c r="HT123" s="100"/>
      <c r="HU123" s="100"/>
      <c r="HV123" s="100"/>
      <c r="HW123" s="100"/>
      <c r="HX123" s="100"/>
      <c r="HY123" s="100"/>
      <c r="HZ123" s="100"/>
      <c r="IA123" s="100"/>
      <c r="IB123" s="100"/>
      <c r="IC123" s="100"/>
      <c r="ID123" s="100"/>
      <c r="IE123" s="100"/>
      <c r="IF123" s="100"/>
      <c r="IG123" s="100"/>
      <c r="IH123" s="100"/>
      <c r="II123" s="100"/>
      <c r="IJ123" s="100"/>
      <c r="IK123" s="100"/>
      <c r="IL123" s="100"/>
      <c r="IM123" s="100"/>
      <c r="IN123" s="100"/>
      <c r="IO123" s="100"/>
      <c r="IP123" s="100"/>
      <c r="IQ123" s="100"/>
      <c r="IR123" s="100"/>
      <c r="IS123" s="100"/>
      <c r="IT123" s="100"/>
      <c r="IU123" s="100"/>
      <c r="IV123" s="100"/>
      <c r="IW123" s="100"/>
      <c r="IX123" s="100"/>
      <c r="IY123" s="100"/>
      <c r="IZ123" s="100"/>
      <c r="JA123" s="100"/>
    </row>
    <row r="124" spans="1:261">
      <c r="A124" s="46" t="s">
        <v>170</v>
      </c>
      <c r="B124" s="221" t="s">
        <v>171</v>
      </c>
      <c r="C124" s="221"/>
      <c r="D124" s="221"/>
      <c r="E124" s="221"/>
      <c r="F124" s="221"/>
      <c r="G124" s="221"/>
      <c r="H124" s="221"/>
      <c r="I124" s="221"/>
      <c r="J124" s="28">
        <v>4</v>
      </c>
      <c r="K124" s="28">
        <v>2</v>
      </c>
      <c r="L124" s="28">
        <v>0</v>
      </c>
      <c r="M124" s="28">
        <v>0</v>
      </c>
      <c r="N124" s="28">
        <v>0</v>
      </c>
      <c r="O124" s="19">
        <f>K124+L124+M124+N124</f>
        <v>2</v>
      </c>
      <c r="P124" s="19">
        <f>Q124-O124</f>
        <v>6</v>
      </c>
      <c r="Q124" s="19">
        <f>ROUND(PRODUCT(J124,25)/12,0)</f>
        <v>8</v>
      </c>
      <c r="R124" s="28" t="s">
        <v>60</v>
      </c>
      <c r="S124" s="28"/>
      <c r="T124" s="29"/>
      <c r="U124" s="12" t="s">
        <v>44</v>
      </c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100"/>
      <c r="GH124" s="100"/>
      <c r="GI124" s="100"/>
      <c r="GJ124" s="100"/>
      <c r="GK124" s="100"/>
      <c r="GL124" s="100"/>
      <c r="GM124" s="100"/>
      <c r="GN124" s="100"/>
      <c r="GO124" s="100"/>
      <c r="GP124" s="100"/>
      <c r="GQ124" s="100"/>
      <c r="GR124" s="100"/>
      <c r="GS124" s="100"/>
      <c r="GT124" s="100"/>
      <c r="GU124" s="100"/>
      <c r="GV124" s="100"/>
      <c r="GW124" s="100"/>
      <c r="GX124" s="100"/>
      <c r="GY124" s="100"/>
      <c r="GZ124" s="100"/>
      <c r="HA124" s="100"/>
      <c r="HB124" s="100"/>
      <c r="HC124" s="100"/>
      <c r="HD124" s="100"/>
      <c r="HE124" s="100"/>
      <c r="HF124" s="100"/>
      <c r="HG124" s="100"/>
      <c r="HH124" s="100"/>
      <c r="HI124" s="100"/>
      <c r="HJ124" s="100"/>
      <c r="HK124" s="100"/>
      <c r="HL124" s="100"/>
      <c r="HM124" s="100"/>
      <c r="HN124" s="100"/>
      <c r="HO124" s="100"/>
      <c r="HP124" s="100"/>
      <c r="HQ124" s="100"/>
      <c r="HR124" s="100"/>
      <c r="HS124" s="100"/>
      <c r="HT124" s="100"/>
      <c r="HU124" s="100"/>
      <c r="HV124" s="100"/>
      <c r="HW124" s="100"/>
      <c r="HX124" s="100"/>
      <c r="HY124" s="100"/>
      <c r="HZ124" s="100"/>
      <c r="IA124" s="100"/>
      <c r="IB124" s="100"/>
      <c r="IC124" s="100"/>
      <c r="ID124" s="100"/>
      <c r="IE124" s="100"/>
      <c r="IF124" s="100"/>
      <c r="IG124" s="100"/>
      <c r="IH124" s="100"/>
      <c r="II124" s="100"/>
      <c r="IJ124" s="100"/>
      <c r="IK124" s="100"/>
      <c r="IL124" s="100"/>
      <c r="IM124" s="100"/>
      <c r="IN124" s="100"/>
      <c r="IO124" s="100"/>
      <c r="IP124" s="100"/>
      <c r="IQ124" s="100"/>
      <c r="IR124" s="100"/>
      <c r="IS124" s="100"/>
      <c r="IT124" s="100"/>
      <c r="IU124" s="100"/>
      <c r="IV124" s="100"/>
      <c r="IW124" s="100"/>
      <c r="IX124" s="100"/>
      <c r="IY124" s="100"/>
      <c r="IZ124" s="100"/>
      <c r="JA124" s="100"/>
    </row>
    <row r="125" spans="1:261">
      <c r="A125" s="46"/>
      <c r="B125" s="219"/>
      <c r="C125" s="119"/>
      <c r="D125" s="119"/>
      <c r="E125" s="119"/>
      <c r="F125" s="119"/>
      <c r="G125" s="119"/>
      <c r="H125" s="119"/>
      <c r="I125" s="120"/>
      <c r="J125" s="28"/>
      <c r="K125" s="28"/>
      <c r="L125" s="28"/>
      <c r="M125" s="28"/>
      <c r="N125" s="28"/>
      <c r="O125" s="19"/>
      <c r="P125" s="19"/>
      <c r="Q125" s="19"/>
      <c r="R125" s="28"/>
      <c r="S125" s="28"/>
      <c r="T125" s="29"/>
      <c r="U125" s="12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  <c r="HP125" s="100"/>
      <c r="HQ125" s="100"/>
      <c r="HR125" s="100"/>
      <c r="HS125" s="100"/>
      <c r="HT125" s="100"/>
      <c r="HU125" s="100"/>
      <c r="HV125" s="100"/>
      <c r="HW125" s="100"/>
      <c r="HX125" s="100"/>
      <c r="HY125" s="100"/>
      <c r="HZ125" s="100"/>
      <c r="IA125" s="100"/>
      <c r="IB125" s="100"/>
      <c r="IC125" s="100"/>
      <c r="ID125" s="100"/>
      <c r="IE125" s="100"/>
      <c r="IF125" s="100"/>
      <c r="IG125" s="100"/>
      <c r="IH125" s="100"/>
      <c r="II125" s="100"/>
      <c r="IJ125" s="100"/>
      <c r="IK125" s="100"/>
      <c r="IL125" s="100"/>
      <c r="IM125" s="100"/>
      <c r="IN125" s="100"/>
      <c r="IO125" s="100"/>
      <c r="IP125" s="100"/>
      <c r="IQ125" s="100"/>
      <c r="IR125" s="100"/>
      <c r="IS125" s="100"/>
      <c r="IT125" s="100"/>
      <c r="IU125" s="100"/>
      <c r="IV125" s="100"/>
      <c r="IW125" s="100"/>
      <c r="IX125" s="100"/>
      <c r="IY125" s="100"/>
      <c r="IZ125" s="100"/>
      <c r="JA125" s="100"/>
    </row>
    <row r="126" spans="1:261">
      <c r="A126" s="187" t="s">
        <v>172</v>
      </c>
      <c r="B126" s="188"/>
      <c r="C126" s="188"/>
      <c r="D126" s="188"/>
      <c r="E126" s="188"/>
      <c r="F126" s="188"/>
      <c r="G126" s="188"/>
      <c r="H126" s="188"/>
      <c r="I126" s="189"/>
      <c r="J126" s="24">
        <f>SUM(J106,J111,J114,J118,J122)</f>
        <v>30</v>
      </c>
      <c r="K126" s="32">
        <f t="shared" ref="K126:Q126" si="18">SUM(K106,K111,K114,K118,K122)</f>
        <v>10</v>
      </c>
      <c r="L126" s="32">
        <f t="shared" si="18"/>
        <v>4</v>
      </c>
      <c r="M126" s="32">
        <f t="shared" si="18"/>
        <v>0</v>
      </c>
      <c r="N126" s="32">
        <f t="shared" si="18"/>
        <v>4</v>
      </c>
      <c r="O126" s="32">
        <f t="shared" si="18"/>
        <v>18</v>
      </c>
      <c r="P126" s="32">
        <f t="shared" si="18"/>
        <v>42</v>
      </c>
      <c r="Q126" s="32">
        <f t="shared" si="18"/>
        <v>60</v>
      </c>
      <c r="R126" s="25">
        <f>COUNTIF(R106,"E")+COUNTIF(R111,"E")+COUNTIF(R108,"E")+COUNTIF(R118,"E")+COUNTIF(R122,"E")+COUNTIF(R125,"E")</f>
        <v>1</v>
      </c>
      <c r="S126" s="26">
        <f>COUNTIF(S106,"C")+COUNTIF(S111,"C")+COUNTIF(S108,"C")+COUNTIF(S118,"C")+COUNTIF(S122,"C")+COUNTIF(S125,"C")</f>
        <v>0</v>
      </c>
      <c r="T126" s="26">
        <f>COUNTIF(T106,"VP")+COUNTIF(T111,"VP")+COUNTIF(T108,"VP")+COUNTIF(T118,"VP")+COUNTIF(T122,"VP")+COUNTIF(T125,"VP")</f>
        <v>4</v>
      </c>
      <c r="U126" s="50">
        <v>0.122</v>
      </c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  <c r="HU126" s="100"/>
      <c r="HV126" s="100"/>
      <c r="HW126" s="100"/>
      <c r="HX126" s="100"/>
      <c r="HY126" s="100"/>
      <c r="HZ126" s="100"/>
      <c r="IA126" s="100"/>
      <c r="IB126" s="100"/>
      <c r="IC126" s="100"/>
      <c r="ID126" s="100"/>
      <c r="IE126" s="100"/>
      <c r="IF126" s="100"/>
      <c r="IG126" s="100"/>
      <c r="IH126" s="100"/>
      <c r="II126" s="100"/>
      <c r="IJ126" s="100"/>
      <c r="IK126" s="100"/>
      <c r="IL126" s="100"/>
      <c r="IM126" s="100"/>
      <c r="IN126" s="100"/>
      <c r="IO126" s="100"/>
      <c r="IP126" s="100"/>
      <c r="IQ126" s="100"/>
      <c r="IR126" s="100"/>
      <c r="IS126" s="100"/>
      <c r="IT126" s="100"/>
      <c r="IU126" s="100"/>
      <c r="IV126" s="100"/>
      <c r="IW126" s="100"/>
      <c r="IX126" s="100"/>
      <c r="IY126" s="100"/>
      <c r="IZ126" s="100"/>
      <c r="JA126" s="100"/>
    </row>
    <row r="127" spans="1:261" ht="24.75" customHeight="1">
      <c r="A127" s="190" t="s">
        <v>173</v>
      </c>
      <c r="B127" s="191"/>
      <c r="C127" s="191"/>
      <c r="D127" s="191"/>
      <c r="E127" s="191"/>
      <c r="F127" s="191"/>
      <c r="G127" s="191"/>
      <c r="H127" s="191"/>
      <c r="I127" s="191"/>
      <c r="J127" s="192"/>
      <c r="K127" s="24">
        <f>SUM(K106,K111)*14+SUM(K114,K118,K122)*12</f>
        <v>128</v>
      </c>
      <c r="L127" s="32">
        <f t="shared" ref="L127:Q127" si="19">SUM(L106,L111)*14+SUM(L114,L118,L122)*12</f>
        <v>52</v>
      </c>
      <c r="M127" s="32">
        <f t="shared" si="19"/>
        <v>0</v>
      </c>
      <c r="N127" s="32">
        <f t="shared" si="19"/>
        <v>48</v>
      </c>
      <c r="O127" s="32">
        <f t="shared" si="19"/>
        <v>228</v>
      </c>
      <c r="P127" s="32">
        <f t="shared" si="19"/>
        <v>536</v>
      </c>
      <c r="Q127" s="32">
        <f t="shared" si="19"/>
        <v>764</v>
      </c>
      <c r="R127" s="196"/>
      <c r="S127" s="197"/>
      <c r="T127" s="197"/>
      <c r="U127" s="198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100"/>
      <c r="HW127" s="100"/>
      <c r="HX127" s="100"/>
      <c r="HY127" s="100"/>
      <c r="HZ127" s="100"/>
      <c r="IA127" s="100"/>
      <c r="IB127" s="100"/>
      <c r="IC127" s="100"/>
      <c r="ID127" s="100"/>
      <c r="IE127" s="100"/>
      <c r="IF127" s="100"/>
      <c r="IG127" s="100"/>
      <c r="IH127" s="100"/>
      <c r="II127" s="100"/>
      <c r="IJ127" s="100"/>
      <c r="IK127" s="100"/>
      <c r="IL127" s="100"/>
      <c r="IM127" s="100"/>
      <c r="IN127" s="100"/>
      <c r="IO127" s="100"/>
      <c r="IP127" s="100"/>
      <c r="IQ127" s="100"/>
      <c r="IR127" s="100"/>
      <c r="IS127" s="100"/>
      <c r="IT127" s="100"/>
      <c r="IU127" s="100"/>
      <c r="IV127" s="100"/>
      <c r="IW127" s="100"/>
      <c r="IX127" s="100"/>
      <c r="IY127" s="100"/>
      <c r="IZ127" s="100"/>
      <c r="JA127" s="100"/>
    </row>
    <row r="128" spans="1:261" ht="13.5" customHeight="1">
      <c r="A128" s="193"/>
      <c r="B128" s="194"/>
      <c r="C128" s="194"/>
      <c r="D128" s="194"/>
      <c r="E128" s="194"/>
      <c r="F128" s="194"/>
      <c r="G128" s="194"/>
      <c r="H128" s="194"/>
      <c r="I128" s="194"/>
      <c r="J128" s="195"/>
      <c r="K128" s="202">
        <f>SUM(K127:N127)</f>
        <v>228</v>
      </c>
      <c r="L128" s="203"/>
      <c r="M128" s="203"/>
      <c r="N128" s="204"/>
      <c r="O128" s="205">
        <f>SUM(O127:P127)</f>
        <v>764</v>
      </c>
      <c r="P128" s="206"/>
      <c r="Q128" s="207"/>
      <c r="R128" s="199"/>
      <c r="S128" s="200"/>
      <c r="T128" s="200"/>
      <c r="U128" s="201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  <c r="HP128" s="100"/>
      <c r="HQ128" s="100"/>
      <c r="HR128" s="100"/>
      <c r="HS128" s="100"/>
      <c r="HT128" s="100"/>
      <c r="HU128" s="100"/>
      <c r="HV128" s="100"/>
      <c r="HW128" s="100"/>
      <c r="HX128" s="100"/>
      <c r="HY128" s="100"/>
      <c r="HZ128" s="100"/>
      <c r="IA128" s="100"/>
      <c r="IB128" s="100"/>
      <c r="IC128" s="100"/>
      <c r="ID128" s="100"/>
      <c r="IE128" s="100"/>
      <c r="IF128" s="100"/>
      <c r="IG128" s="100"/>
      <c r="IH128" s="100"/>
      <c r="II128" s="100"/>
      <c r="IJ128" s="100"/>
      <c r="IK128" s="100"/>
      <c r="IL128" s="100"/>
      <c r="IM128" s="100"/>
      <c r="IN128" s="100"/>
      <c r="IO128" s="100"/>
      <c r="IP128" s="100"/>
      <c r="IQ128" s="100"/>
      <c r="IR128" s="100"/>
      <c r="IS128" s="100"/>
      <c r="IT128" s="100"/>
      <c r="IU128" s="100"/>
      <c r="IV128" s="100"/>
      <c r="IW128" s="100"/>
      <c r="IX128" s="100"/>
      <c r="IY128" s="100"/>
      <c r="IZ128" s="100"/>
      <c r="JA128" s="100"/>
    </row>
    <row r="129" spans="1:26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4"/>
      <c r="M129" s="14"/>
      <c r="N129" s="14"/>
      <c r="O129" s="15"/>
      <c r="P129" s="15"/>
      <c r="Q129" s="15"/>
      <c r="R129" s="16"/>
      <c r="S129" s="16"/>
      <c r="T129" s="16"/>
      <c r="U129" s="16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100"/>
      <c r="HI129" s="100"/>
      <c r="HJ129" s="100"/>
      <c r="HK129" s="100"/>
      <c r="HL129" s="100"/>
      <c r="HM129" s="100"/>
      <c r="HN129" s="100"/>
      <c r="HO129" s="100"/>
      <c r="HP129" s="100"/>
      <c r="HQ129" s="100"/>
      <c r="HR129" s="100"/>
      <c r="HS129" s="100"/>
      <c r="HT129" s="100"/>
      <c r="HU129" s="100"/>
      <c r="HV129" s="100"/>
      <c r="HW129" s="100"/>
      <c r="HX129" s="100"/>
      <c r="HY129" s="100"/>
      <c r="HZ129" s="100"/>
      <c r="IA129" s="100"/>
      <c r="IB129" s="100"/>
      <c r="IC129" s="100"/>
      <c r="ID129" s="100"/>
      <c r="IE129" s="100"/>
      <c r="IF129" s="100"/>
      <c r="IG129" s="100"/>
      <c r="IH129" s="100"/>
      <c r="II129" s="100"/>
      <c r="IJ129" s="100"/>
      <c r="IK129" s="100"/>
      <c r="IL129" s="100"/>
      <c r="IM129" s="100"/>
      <c r="IN129" s="100"/>
      <c r="IO129" s="100"/>
      <c r="IP129" s="100"/>
      <c r="IQ129" s="100"/>
      <c r="IR129" s="100"/>
      <c r="IS129" s="100"/>
      <c r="IT129" s="100"/>
      <c r="IU129" s="100"/>
      <c r="IV129" s="100"/>
      <c r="IW129" s="100"/>
      <c r="IX129" s="100"/>
      <c r="IY129" s="100"/>
      <c r="IZ129" s="100"/>
      <c r="JA129" s="100"/>
    </row>
    <row r="130" spans="1:261">
      <c r="A130" s="159" t="s">
        <v>174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  <c r="HX130" s="100"/>
      <c r="HY130" s="100"/>
      <c r="HZ130" s="100"/>
      <c r="IA130" s="100"/>
      <c r="IB130" s="100"/>
      <c r="IC130" s="100"/>
      <c r="ID130" s="100"/>
      <c r="IE130" s="100"/>
      <c r="IF130" s="100"/>
      <c r="IG130" s="100"/>
      <c r="IH130" s="100"/>
      <c r="II130" s="100"/>
      <c r="IJ130" s="100"/>
      <c r="IK130" s="100"/>
      <c r="IL130" s="100"/>
      <c r="IM130" s="100"/>
      <c r="IN130" s="100"/>
      <c r="IO130" s="100"/>
      <c r="IP130" s="100"/>
      <c r="IQ130" s="100"/>
      <c r="IR130" s="100"/>
      <c r="IS130" s="100"/>
      <c r="IT130" s="100"/>
      <c r="IU130" s="100"/>
      <c r="IV130" s="100"/>
      <c r="IW130" s="100"/>
      <c r="IX130" s="100"/>
      <c r="IY130" s="100"/>
      <c r="IZ130" s="100"/>
      <c r="JA130" s="100"/>
    </row>
    <row r="131" spans="1:261" ht="19.5" customHeight="1">
      <c r="A131" s="153" t="s">
        <v>47</v>
      </c>
      <c r="B131" s="155" t="s">
        <v>48</v>
      </c>
      <c r="C131" s="156"/>
      <c r="D131" s="156"/>
      <c r="E131" s="156"/>
      <c r="F131" s="156"/>
      <c r="G131" s="156"/>
      <c r="H131" s="156"/>
      <c r="I131" s="157"/>
      <c r="J131" s="161" t="s">
        <v>49</v>
      </c>
      <c r="K131" s="212" t="s">
        <v>50</v>
      </c>
      <c r="L131" s="213"/>
      <c r="M131" s="213"/>
      <c r="N131" s="214"/>
      <c r="O131" s="151" t="s">
        <v>51</v>
      </c>
      <c r="P131" s="152"/>
      <c r="Q131" s="152"/>
      <c r="R131" s="151" t="s">
        <v>52</v>
      </c>
      <c r="S131" s="151"/>
      <c r="T131" s="151"/>
      <c r="U131" s="151" t="s">
        <v>53</v>
      </c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  <c r="GT131" s="100"/>
      <c r="GU131" s="100"/>
      <c r="GV131" s="100"/>
      <c r="GW131" s="100"/>
      <c r="GX131" s="100"/>
      <c r="GY131" s="100"/>
      <c r="GZ131" s="100"/>
      <c r="HA131" s="100"/>
      <c r="HB131" s="100"/>
      <c r="HC131" s="100"/>
      <c r="HD131" s="100"/>
      <c r="HE131" s="100"/>
      <c r="HF131" s="100"/>
      <c r="HG131" s="100"/>
      <c r="HH131" s="100"/>
      <c r="HI131" s="100"/>
      <c r="HJ131" s="100"/>
      <c r="HK131" s="100"/>
      <c r="HL131" s="100"/>
      <c r="HM131" s="100"/>
      <c r="HN131" s="100"/>
      <c r="HO131" s="100"/>
      <c r="HP131" s="100"/>
      <c r="HQ131" s="100"/>
      <c r="HR131" s="100"/>
      <c r="HS131" s="100"/>
      <c r="HT131" s="100"/>
      <c r="HU131" s="100"/>
      <c r="HV131" s="100"/>
      <c r="HW131" s="100"/>
      <c r="HX131" s="100"/>
      <c r="HY131" s="100"/>
      <c r="HZ131" s="100"/>
      <c r="IA131" s="100"/>
      <c r="IB131" s="100"/>
      <c r="IC131" s="100"/>
      <c r="ID131" s="100"/>
      <c r="IE131" s="100"/>
      <c r="IF131" s="100"/>
      <c r="IG131" s="100"/>
      <c r="IH131" s="100"/>
      <c r="II131" s="100"/>
      <c r="IJ131" s="100"/>
      <c r="IK131" s="100"/>
      <c r="IL131" s="100"/>
      <c r="IM131" s="100"/>
      <c r="IN131" s="100"/>
      <c r="IO131" s="100"/>
      <c r="IP131" s="100"/>
      <c r="IQ131" s="100"/>
      <c r="IR131" s="100"/>
      <c r="IS131" s="100"/>
      <c r="IT131" s="100"/>
      <c r="IU131" s="100"/>
      <c r="IV131" s="100"/>
      <c r="IW131" s="100"/>
      <c r="IX131" s="100"/>
      <c r="IY131" s="100"/>
      <c r="IZ131" s="100"/>
      <c r="JA131" s="100"/>
    </row>
    <row r="132" spans="1:261" ht="28.5" customHeight="1">
      <c r="A132" s="154"/>
      <c r="B132" s="158"/>
      <c r="C132" s="159"/>
      <c r="D132" s="159"/>
      <c r="E132" s="159"/>
      <c r="F132" s="159"/>
      <c r="G132" s="159"/>
      <c r="H132" s="159"/>
      <c r="I132" s="160"/>
      <c r="J132" s="162"/>
      <c r="K132" s="4" t="s">
        <v>54</v>
      </c>
      <c r="L132" s="4" t="s">
        <v>55</v>
      </c>
      <c r="M132" s="4" t="s">
        <v>56</v>
      </c>
      <c r="N132" s="4" t="s">
        <v>57</v>
      </c>
      <c r="O132" s="4" t="s">
        <v>58</v>
      </c>
      <c r="P132" s="4" t="s">
        <v>32</v>
      </c>
      <c r="Q132" s="4" t="s">
        <v>59</v>
      </c>
      <c r="R132" s="4" t="s">
        <v>60</v>
      </c>
      <c r="S132" s="4" t="s">
        <v>54</v>
      </c>
      <c r="T132" s="4" t="s">
        <v>61</v>
      </c>
      <c r="U132" s="151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  <c r="IE132" s="100"/>
      <c r="IF132" s="100"/>
      <c r="IG132" s="100"/>
      <c r="IH132" s="100"/>
      <c r="II132" s="100"/>
      <c r="IJ132" s="100"/>
      <c r="IK132" s="100"/>
      <c r="IL132" s="100"/>
      <c r="IM132" s="100"/>
      <c r="IN132" s="100"/>
      <c r="IO132" s="100"/>
      <c r="IP132" s="100"/>
      <c r="IQ132" s="100"/>
      <c r="IR132" s="100"/>
      <c r="IS132" s="100"/>
      <c r="IT132" s="100"/>
      <c r="IU132" s="100"/>
      <c r="IV132" s="100"/>
      <c r="IW132" s="100"/>
      <c r="IX132" s="100"/>
      <c r="IY132" s="100"/>
      <c r="IZ132" s="100"/>
      <c r="JA132" s="100"/>
    </row>
    <row r="133" spans="1:261" ht="16.5" customHeight="1">
      <c r="A133" s="209" t="s">
        <v>175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1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  <c r="GT133" s="100"/>
      <c r="GU133" s="100"/>
      <c r="GV133" s="100"/>
      <c r="GW133" s="100"/>
      <c r="GX133" s="100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100"/>
      <c r="HU133" s="100"/>
      <c r="HV133" s="100"/>
      <c r="HW133" s="100"/>
      <c r="HX133" s="100"/>
      <c r="HY133" s="100"/>
      <c r="HZ133" s="100"/>
      <c r="IA133" s="100"/>
      <c r="IB133" s="100"/>
      <c r="IC133" s="100"/>
      <c r="ID133" s="100"/>
      <c r="IE133" s="100"/>
      <c r="IF133" s="100"/>
      <c r="IG133" s="100"/>
      <c r="IH133" s="100"/>
      <c r="II133" s="100"/>
      <c r="IJ133" s="100"/>
      <c r="IK133" s="100"/>
      <c r="IL133" s="100"/>
      <c r="IM133" s="100"/>
      <c r="IN133" s="100"/>
      <c r="IO133" s="100"/>
      <c r="IP133" s="100"/>
      <c r="IQ133" s="100"/>
      <c r="IR133" s="100"/>
      <c r="IS133" s="100"/>
      <c r="IT133" s="100"/>
      <c r="IU133" s="100"/>
      <c r="IV133" s="100"/>
      <c r="IW133" s="100"/>
      <c r="IX133" s="100"/>
      <c r="IY133" s="100"/>
      <c r="IZ133" s="100"/>
      <c r="JA133" s="100"/>
    </row>
    <row r="134" spans="1:261" ht="18.75" customHeight="1">
      <c r="A134" s="46" t="s">
        <v>176</v>
      </c>
      <c r="B134" s="219" t="s">
        <v>177</v>
      </c>
      <c r="C134" s="119"/>
      <c r="D134" s="119"/>
      <c r="E134" s="119"/>
      <c r="F134" s="119"/>
      <c r="G134" s="119"/>
      <c r="H134" s="119"/>
      <c r="I134" s="120"/>
      <c r="J134" s="28">
        <v>3</v>
      </c>
      <c r="K134" s="28">
        <v>2</v>
      </c>
      <c r="L134" s="28">
        <v>1</v>
      </c>
      <c r="M134" s="28">
        <v>0</v>
      </c>
      <c r="N134" s="51">
        <v>0</v>
      </c>
      <c r="O134" s="18">
        <f>K134+L134+M134+N134</f>
        <v>3</v>
      </c>
      <c r="P134" s="19">
        <f>Q134-O134</f>
        <v>2</v>
      </c>
      <c r="Q134" s="19">
        <f>ROUND(PRODUCT(J134,25)/14,0)</f>
        <v>5</v>
      </c>
      <c r="R134" s="51"/>
      <c r="S134" s="51" t="s">
        <v>54</v>
      </c>
      <c r="T134" s="51"/>
      <c r="U134" s="51" t="s">
        <v>41</v>
      </c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  <c r="GT134" s="100"/>
      <c r="GU134" s="100"/>
      <c r="GV134" s="100"/>
      <c r="GW134" s="100"/>
      <c r="GX134" s="100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100"/>
      <c r="HU134" s="100"/>
      <c r="HV134" s="100"/>
      <c r="HW134" s="100"/>
      <c r="HX134" s="100"/>
      <c r="HY134" s="100"/>
      <c r="HZ134" s="100"/>
      <c r="IA134" s="100"/>
      <c r="IB134" s="100"/>
      <c r="IC134" s="100"/>
      <c r="ID134" s="100"/>
      <c r="IE134" s="100"/>
      <c r="IF134" s="100"/>
      <c r="IG134" s="100"/>
      <c r="IH134" s="100"/>
      <c r="II134" s="100"/>
      <c r="IJ134" s="100"/>
      <c r="IK134" s="100"/>
      <c r="IL134" s="100"/>
      <c r="IM134" s="100"/>
      <c r="IN134" s="100"/>
      <c r="IO134" s="100"/>
      <c r="IP134" s="100"/>
      <c r="IQ134" s="100"/>
      <c r="IR134" s="100"/>
      <c r="IS134" s="100"/>
      <c r="IT134" s="100"/>
      <c r="IU134" s="100"/>
      <c r="IV134" s="100"/>
      <c r="IW134" s="100"/>
      <c r="IX134" s="100"/>
      <c r="IY134" s="100"/>
      <c r="IZ134" s="100"/>
      <c r="JA134" s="100"/>
    </row>
    <row r="135" spans="1:261">
      <c r="A135" s="46" t="s">
        <v>178</v>
      </c>
      <c r="B135" s="219" t="s">
        <v>179</v>
      </c>
      <c r="C135" s="119"/>
      <c r="D135" s="119"/>
      <c r="E135" s="119"/>
      <c r="F135" s="119"/>
      <c r="G135" s="119"/>
      <c r="H135" s="119"/>
      <c r="I135" s="120"/>
      <c r="J135" s="28">
        <v>4</v>
      </c>
      <c r="K135" s="28">
        <v>2</v>
      </c>
      <c r="L135" s="28">
        <v>0</v>
      </c>
      <c r="M135" s="28">
        <v>2</v>
      </c>
      <c r="N135" s="39">
        <v>0</v>
      </c>
      <c r="O135" s="18">
        <f>K135+L135+M135+N135</f>
        <v>4</v>
      </c>
      <c r="P135" s="19">
        <f>Q135-O135</f>
        <v>3</v>
      </c>
      <c r="Q135" s="19">
        <f>ROUND(PRODUCT(J135,25)/14,0)</f>
        <v>7</v>
      </c>
      <c r="R135" s="28"/>
      <c r="S135" s="28" t="s">
        <v>54</v>
      </c>
      <c r="T135" s="29"/>
      <c r="U135" s="12" t="s">
        <v>41</v>
      </c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  <c r="GT135" s="100"/>
      <c r="GU135" s="100"/>
      <c r="GV135" s="100"/>
      <c r="GW135" s="100"/>
      <c r="GX135" s="100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100"/>
      <c r="HU135" s="100"/>
      <c r="HV135" s="100"/>
      <c r="HW135" s="100"/>
      <c r="HX135" s="100"/>
      <c r="HY135" s="100"/>
      <c r="HZ135" s="100"/>
      <c r="IA135" s="100"/>
      <c r="IB135" s="100"/>
      <c r="IC135" s="100"/>
      <c r="ID135" s="100"/>
      <c r="IE135" s="100"/>
      <c r="IF135" s="100"/>
      <c r="IG135" s="100"/>
      <c r="IH135" s="100"/>
      <c r="II135" s="100"/>
      <c r="IJ135" s="100"/>
      <c r="IK135" s="100"/>
      <c r="IL135" s="100"/>
      <c r="IM135" s="100"/>
      <c r="IN135" s="100"/>
      <c r="IO135" s="100"/>
      <c r="IP135" s="100"/>
      <c r="IQ135" s="100"/>
      <c r="IR135" s="100"/>
      <c r="IS135" s="100"/>
      <c r="IT135" s="100"/>
      <c r="IU135" s="100"/>
      <c r="IV135" s="100"/>
      <c r="IW135" s="100"/>
      <c r="IX135" s="100"/>
      <c r="IY135" s="100"/>
      <c r="IZ135" s="100"/>
      <c r="JA135" s="100"/>
    </row>
    <row r="136" spans="1:261">
      <c r="A136" s="115" t="s">
        <v>180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8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  <c r="HX136" s="100"/>
      <c r="HY136" s="100"/>
      <c r="HZ136" s="100"/>
      <c r="IA136" s="100"/>
      <c r="IB136" s="100"/>
      <c r="IC136" s="100"/>
      <c r="ID136" s="100"/>
      <c r="IE136" s="100"/>
      <c r="IF136" s="100"/>
      <c r="IG136" s="100"/>
      <c r="IH136" s="100"/>
      <c r="II136" s="100"/>
      <c r="IJ136" s="100"/>
      <c r="IK136" s="100"/>
      <c r="IL136" s="100"/>
      <c r="IM136" s="100"/>
      <c r="IN136" s="100"/>
      <c r="IO136" s="100"/>
      <c r="IP136" s="100"/>
      <c r="IQ136" s="100"/>
      <c r="IR136" s="100"/>
      <c r="IS136" s="100"/>
      <c r="IT136" s="100"/>
      <c r="IU136" s="100"/>
      <c r="IV136" s="100"/>
      <c r="IW136" s="100"/>
      <c r="IX136" s="100"/>
      <c r="IY136" s="100"/>
      <c r="IZ136" s="100"/>
      <c r="JA136" s="100"/>
    </row>
    <row r="137" spans="1:261">
      <c r="A137" s="46" t="s">
        <v>181</v>
      </c>
      <c r="B137" s="219" t="s">
        <v>182</v>
      </c>
      <c r="C137" s="119"/>
      <c r="D137" s="119"/>
      <c r="E137" s="119"/>
      <c r="F137" s="119"/>
      <c r="G137" s="119"/>
      <c r="H137" s="119"/>
      <c r="I137" s="120"/>
      <c r="J137" s="28">
        <v>3</v>
      </c>
      <c r="K137" s="28">
        <v>0</v>
      </c>
      <c r="L137" s="28">
        <v>2</v>
      </c>
      <c r="M137" s="28">
        <v>0</v>
      </c>
      <c r="N137" s="39">
        <v>1</v>
      </c>
      <c r="O137" s="18">
        <f>K137+L137+M137+N137</f>
        <v>3</v>
      </c>
      <c r="P137" s="19">
        <f>Q137-O137</f>
        <v>2</v>
      </c>
      <c r="Q137" s="19">
        <f>ROUND(PRODUCT(J137,25)/14,0)</f>
        <v>5</v>
      </c>
      <c r="R137" s="28"/>
      <c r="S137" s="28" t="s">
        <v>54</v>
      </c>
      <c r="T137" s="29"/>
      <c r="U137" s="12" t="s">
        <v>44</v>
      </c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0"/>
      <c r="IK137" s="100"/>
      <c r="IL137" s="100"/>
      <c r="IM137" s="100"/>
      <c r="IN137" s="100"/>
      <c r="IO137" s="100"/>
      <c r="IP137" s="100"/>
      <c r="IQ137" s="100"/>
      <c r="IR137" s="100"/>
      <c r="IS137" s="100"/>
      <c r="IT137" s="100"/>
      <c r="IU137" s="100"/>
      <c r="IV137" s="100"/>
      <c r="IW137" s="100"/>
      <c r="IX137" s="100"/>
      <c r="IY137" s="100"/>
      <c r="IZ137" s="100"/>
      <c r="JA137" s="100"/>
    </row>
    <row r="138" spans="1:261">
      <c r="A138" s="46" t="s">
        <v>183</v>
      </c>
      <c r="B138" s="219" t="s">
        <v>184</v>
      </c>
      <c r="C138" s="119"/>
      <c r="D138" s="119"/>
      <c r="E138" s="119"/>
      <c r="F138" s="119"/>
      <c r="G138" s="119"/>
      <c r="H138" s="119"/>
      <c r="I138" s="120"/>
      <c r="J138" s="28">
        <v>3</v>
      </c>
      <c r="K138" s="28">
        <v>0</v>
      </c>
      <c r="L138" s="28">
        <v>0</v>
      </c>
      <c r="M138" s="28">
        <v>2</v>
      </c>
      <c r="N138" s="39">
        <v>0</v>
      </c>
      <c r="O138" s="18">
        <f>K138+L138+M138+N138</f>
        <v>2</v>
      </c>
      <c r="P138" s="19">
        <f>Q138-O138</f>
        <v>3</v>
      </c>
      <c r="Q138" s="19">
        <f>ROUND(PRODUCT(J138,25)/14,0)</f>
        <v>5</v>
      </c>
      <c r="R138" s="28"/>
      <c r="S138" s="28" t="s">
        <v>54</v>
      </c>
      <c r="T138" s="29"/>
      <c r="U138" s="12" t="s">
        <v>41</v>
      </c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  <c r="IW138" s="100"/>
      <c r="IX138" s="100"/>
      <c r="IY138" s="100"/>
      <c r="IZ138" s="100"/>
      <c r="JA138" s="100"/>
    </row>
    <row r="139" spans="1:261">
      <c r="A139" s="115" t="s">
        <v>185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8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0"/>
      <c r="IV139" s="100"/>
      <c r="IW139" s="100"/>
      <c r="IX139" s="100"/>
      <c r="IY139" s="100"/>
      <c r="IZ139" s="100"/>
      <c r="JA139" s="100"/>
    </row>
    <row r="140" spans="1:261">
      <c r="A140" s="52" t="s">
        <v>186</v>
      </c>
      <c r="B140" s="220" t="s">
        <v>187</v>
      </c>
      <c r="C140" s="220"/>
      <c r="D140" s="220"/>
      <c r="E140" s="220"/>
      <c r="F140" s="220"/>
      <c r="G140" s="220"/>
      <c r="H140" s="220"/>
      <c r="I140" s="220"/>
      <c r="J140" s="39">
        <v>3</v>
      </c>
      <c r="K140" s="39">
        <v>1</v>
      </c>
      <c r="L140" s="39">
        <v>0</v>
      </c>
      <c r="M140" s="39">
        <v>1</v>
      </c>
      <c r="N140" s="39">
        <v>0</v>
      </c>
      <c r="O140" s="18">
        <f>K140+L140+M140+N140</f>
        <v>2</v>
      </c>
      <c r="P140" s="19">
        <f>Q140-O140</f>
        <v>3</v>
      </c>
      <c r="Q140" s="19">
        <f>ROUND(PRODUCT(J140,25)/14,0)</f>
        <v>5</v>
      </c>
      <c r="R140" s="28"/>
      <c r="S140" s="28" t="s">
        <v>54</v>
      </c>
      <c r="T140" s="29"/>
      <c r="U140" s="12" t="s">
        <v>43</v>
      </c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  <c r="GC140" s="100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  <c r="GT140" s="100"/>
      <c r="GU140" s="100"/>
      <c r="GV140" s="100"/>
      <c r="GW140" s="100"/>
      <c r="GX140" s="100"/>
      <c r="GY140" s="100"/>
      <c r="GZ140" s="100"/>
      <c r="HA140" s="100"/>
      <c r="HB140" s="100"/>
      <c r="HC140" s="100"/>
      <c r="HD140" s="100"/>
      <c r="HE140" s="100"/>
      <c r="HF140" s="100"/>
      <c r="HG140" s="100"/>
      <c r="HH140" s="100"/>
      <c r="HI140" s="100"/>
      <c r="HJ140" s="100"/>
      <c r="HK140" s="100"/>
      <c r="HL140" s="100"/>
      <c r="HM140" s="100"/>
      <c r="HN140" s="100"/>
      <c r="HO140" s="100"/>
      <c r="HP140" s="100"/>
      <c r="HQ140" s="100"/>
      <c r="HR140" s="100"/>
      <c r="HS140" s="100"/>
      <c r="HT140" s="100"/>
      <c r="HU140" s="100"/>
      <c r="HV140" s="100"/>
      <c r="HW140" s="100"/>
      <c r="HX140" s="100"/>
      <c r="HY140" s="100"/>
      <c r="HZ140" s="100"/>
      <c r="IA140" s="100"/>
      <c r="IB140" s="100"/>
      <c r="IC140" s="100"/>
      <c r="ID140" s="100"/>
      <c r="IE140" s="100"/>
      <c r="IF140" s="100"/>
      <c r="IG140" s="100"/>
      <c r="IH140" s="100"/>
      <c r="II140" s="100"/>
      <c r="IJ140" s="100"/>
      <c r="IK140" s="100"/>
      <c r="IL140" s="100"/>
      <c r="IM140" s="100"/>
      <c r="IN140" s="100"/>
      <c r="IO140" s="100"/>
      <c r="IP140" s="100"/>
      <c r="IQ140" s="100"/>
      <c r="IR140" s="100"/>
      <c r="IS140" s="100"/>
      <c r="IT140" s="100"/>
      <c r="IU140" s="100"/>
      <c r="IV140" s="100"/>
      <c r="IW140" s="100"/>
      <c r="IX140" s="100"/>
      <c r="IY140" s="100"/>
      <c r="IZ140" s="100"/>
      <c r="JA140" s="100"/>
    </row>
    <row r="141" spans="1:261">
      <c r="A141" s="187" t="s">
        <v>172</v>
      </c>
      <c r="B141" s="188"/>
      <c r="C141" s="188"/>
      <c r="D141" s="188"/>
      <c r="E141" s="188"/>
      <c r="F141" s="188"/>
      <c r="G141" s="188"/>
      <c r="H141" s="188"/>
      <c r="I141" s="189"/>
      <c r="J141" s="24">
        <f>SUM(J134,J137,J140)</f>
        <v>9</v>
      </c>
      <c r="K141" s="32">
        <f t="shared" ref="K141:Q141" si="20">SUM(K134,K137,K140)</f>
        <v>3</v>
      </c>
      <c r="L141" s="32">
        <f t="shared" si="20"/>
        <v>3</v>
      </c>
      <c r="M141" s="32">
        <f t="shared" si="20"/>
        <v>1</v>
      </c>
      <c r="N141" s="32">
        <f t="shared" si="20"/>
        <v>1</v>
      </c>
      <c r="O141" s="32">
        <f t="shared" si="20"/>
        <v>8</v>
      </c>
      <c r="P141" s="32">
        <f t="shared" si="20"/>
        <v>7</v>
      </c>
      <c r="Q141" s="32">
        <f t="shared" si="20"/>
        <v>15</v>
      </c>
      <c r="R141" s="24">
        <f>COUNTIF(R134:R135,"E")+COUNTIF(R137,"E")+COUNTIF(R138,"E")+COUNTIF(R140,"E")</f>
        <v>0</v>
      </c>
      <c r="S141" s="24">
        <v>3</v>
      </c>
      <c r="T141" s="24">
        <f>COUNTIF(T134:T135,"VP")+COUNTIF(T137,"VP")+COUNTIF(T138,"VP")+COUNTIF(T140,"VP")</f>
        <v>0</v>
      </c>
      <c r="U141" s="50">
        <f>3/(COUNTIF($A$150:$U$169,"DF")+COUNTIF($A$179:$U$190,"DS")+COUNTIF($A$201:$U$210,"DC")+5)</f>
        <v>7.3170731707317069E-2</v>
      </c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  <c r="GC141" s="100"/>
      <c r="GD141" s="100"/>
      <c r="GE141" s="100"/>
      <c r="GF141" s="100"/>
      <c r="GG141" s="100"/>
      <c r="GH141" s="100"/>
      <c r="GI141" s="100"/>
      <c r="GJ141" s="100"/>
      <c r="GK141" s="100"/>
      <c r="GL141" s="100"/>
      <c r="GM141" s="100"/>
      <c r="GN141" s="100"/>
      <c r="GO141" s="100"/>
      <c r="GP141" s="100"/>
      <c r="GQ141" s="100"/>
      <c r="GR141" s="100"/>
      <c r="GS141" s="100"/>
      <c r="GT141" s="100"/>
      <c r="GU141" s="100"/>
      <c r="GV141" s="100"/>
      <c r="GW141" s="100"/>
      <c r="GX141" s="100"/>
      <c r="GY141" s="100"/>
      <c r="GZ141" s="100"/>
      <c r="HA141" s="100"/>
      <c r="HB141" s="100"/>
      <c r="HC141" s="100"/>
      <c r="HD141" s="100"/>
      <c r="HE141" s="100"/>
      <c r="HF141" s="100"/>
      <c r="HG141" s="100"/>
      <c r="HH141" s="100"/>
      <c r="HI141" s="100"/>
      <c r="HJ141" s="100"/>
      <c r="HK141" s="100"/>
      <c r="HL141" s="100"/>
      <c r="HM141" s="100"/>
      <c r="HN141" s="100"/>
      <c r="HO141" s="100"/>
      <c r="HP141" s="100"/>
      <c r="HQ141" s="100"/>
      <c r="HR141" s="100"/>
      <c r="HS141" s="100"/>
      <c r="HT141" s="100"/>
      <c r="HU141" s="100"/>
      <c r="HV141" s="100"/>
      <c r="HW141" s="100"/>
      <c r="HX141" s="100"/>
      <c r="HY141" s="100"/>
      <c r="HZ141" s="100"/>
      <c r="IA141" s="100"/>
      <c r="IB141" s="100"/>
      <c r="IC141" s="100"/>
      <c r="ID141" s="100"/>
      <c r="IE141" s="100"/>
      <c r="IF141" s="100"/>
      <c r="IG141" s="100"/>
      <c r="IH141" s="100"/>
      <c r="II141" s="100"/>
      <c r="IJ141" s="100"/>
      <c r="IK141" s="100"/>
      <c r="IL141" s="100"/>
      <c r="IM141" s="100"/>
      <c r="IN141" s="100"/>
      <c r="IO141" s="100"/>
      <c r="IP141" s="100"/>
      <c r="IQ141" s="100"/>
      <c r="IR141" s="100"/>
      <c r="IS141" s="100"/>
      <c r="IT141" s="100"/>
      <c r="IU141" s="100"/>
      <c r="IV141" s="100"/>
      <c r="IW141" s="100"/>
      <c r="IX141" s="100"/>
      <c r="IY141" s="100"/>
      <c r="IZ141" s="100"/>
      <c r="JA141" s="100"/>
    </row>
    <row r="142" spans="1:261" ht="30" customHeight="1">
      <c r="A142" s="190" t="s">
        <v>173</v>
      </c>
      <c r="B142" s="191"/>
      <c r="C142" s="191"/>
      <c r="D142" s="191"/>
      <c r="E142" s="191"/>
      <c r="F142" s="191"/>
      <c r="G142" s="191"/>
      <c r="H142" s="191"/>
      <c r="I142" s="191"/>
      <c r="J142" s="192"/>
      <c r="K142" s="24">
        <f>SUM(K135,K137,K140)*14</f>
        <v>42</v>
      </c>
      <c r="L142" s="32">
        <f t="shared" ref="L142:N142" si="21">SUM(L135,L137,L140)*14</f>
        <v>28</v>
      </c>
      <c r="M142" s="32">
        <f t="shared" si="21"/>
        <v>42</v>
      </c>
      <c r="N142" s="32">
        <f t="shared" si="21"/>
        <v>14</v>
      </c>
      <c r="O142" s="24">
        <f t="shared" ref="O142:Q142" si="22">SUM(O135,O137,O140,)*14</f>
        <v>126</v>
      </c>
      <c r="P142" s="24">
        <f t="shared" si="22"/>
        <v>112</v>
      </c>
      <c r="Q142" s="24">
        <f t="shared" si="22"/>
        <v>238</v>
      </c>
      <c r="R142" s="196"/>
      <c r="S142" s="197"/>
      <c r="T142" s="197"/>
      <c r="U142" s="198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  <c r="GC142" s="100"/>
      <c r="GD142" s="100"/>
      <c r="GE142" s="100"/>
      <c r="GF142" s="100"/>
      <c r="GG142" s="100"/>
      <c r="GH142" s="100"/>
      <c r="GI142" s="100"/>
      <c r="GJ142" s="100"/>
      <c r="GK142" s="100"/>
      <c r="GL142" s="100"/>
      <c r="GM142" s="100"/>
      <c r="GN142" s="100"/>
      <c r="GO142" s="100"/>
      <c r="GP142" s="100"/>
      <c r="GQ142" s="100"/>
      <c r="GR142" s="100"/>
      <c r="GS142" s="100"/>
      <c r="GT142" s="100"/>
      <c r="GU142" s="100"/>
      <c r="GV142" s="100"/>
      <c r="GW142" s="100"/>
      <c r="GX142" s="100"/>
      <c r="GY142" s="100"/>
      <c r="GZ142" s="100"/>
      <c r="HA142" s="100"/>
      <c r="HB142" s="100"/>
      <c r="HC142" s="100"/>
      <c r="HD142" s="100"/>
      <c r="HE142" s="100"/>
      <c r="HF142" s="100"/>
      <c r="HG142" s="100"/>
      <c r="HH142" s="100"/>
      <c r="HI142" s="100"/>
      <c r="HJ142" s="100"/>
      <c r="HK142" s="100"/>
      <c r="HL142" s="100"/>
      <c r="HM142" s="100"/>
      <c r="HN142" s="100"/>
      <c r="HO142" s="100"/>
      <c r="HP142" s="100"/>
      <c r="HQ142" s="100"/>
      <c r="HR142" s="100"/>
      <c r="HS142" s="100"/>
      <c r="HT142" s="100"/>
      <c r="HU142" s="100"/>
      <c r="HV142" s="100"/>
      <c r="HW142" s="100"/>
      <c r="HX142" s="100"/>
      <c r="HY142" s="100"/>
      <c r="HZ142" s="100"/>
      <c r="IA142" s="100"/>
      <c r="IB142" s="100"/>
      <c r="IC142" s="100"/>
      <c r="ID142" s="100"/>
      <c r="IE142" s="100"/>
      <c r="IF142" s="100"/>
      <c r="IG142" s="100"/>
      <c r="IH142" s="100"/>
      <c r="II142" s="100"/>
      <c r="IJ142" s="100"/>
      <c r="IK142" s="100"/>
      <c r="IL142" s="100"/>
      <c r="IM142" s="100"/>
      <c r="IN142" s="100"/>
      <c r="IO142" s="100"/>
      <c r="IP142" s="100"/>
      <c r="IQ142" s="100"/>
      <c r="IR142" s="100"/>
      <c r="IS142" s="100"/>
      <c r="IT142" s="100"/>
      <c r="IU142" s="100"/>
      <c r="IV142" s="100"/>
      <c r="IW142" s="100"/>
      <c r="IX142" s="100"/>
      <c r="IY142" s="100"/>
      <c r="IZ142" s="100"/>
      <c r="JA142" s="100"/>
    </row>
    <row r="143" spans="1:261" ht="16.5" customHeight="1">
      <c r="A143" s="193"/>
      <c r="B143" s="194"/>
      <c r="C143" s="194"/>
      <c r="D143" s="194"/>
      <c r="E143" s="194"/>
      <c r="F143" s="194"/>
      <c r="G143" s="194"/>
      <c r="H143" s="194"/>
      <c r="I143" s="194"/>
      <c r="J143" s="195"/>
      <c r="K143" s="202">
        <f>SUM(K142:N142)</f>
        <v>126</v>
      </c>
      <c r="L143" s="203"/>
      <c r="M143" s="203"/>
      <c r="N143" s="204"/>
      <c r="O143" s="205">
        <f>Q142</f>
        <v>238</v>
      </c>
      <c r="P143" s="206"/>
      <c r="Q143" s="207"/>
      <c r="R143" s="199"/>
      <c r="S143" s="200"/>
      <c r="T143" s="200"/>
      <c r="U143" s="201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  <c r="GT143" s="100"/>
      <c r="GU143" s="100"/>
      <c r="GV143" s="100"/>
      <c r="GW143" s="100"/>
      <c r="GX143" s="100"/>
      <c r="GY143" s="100"/>
      <c r="GZ143" s="100"/>
      <c r="HA143" s="100"/>
      <c r="HB143" s="100"/>
      <c r="HC143" s="100"/>
      <c r="HD143" s="100"/>
      <c r="HE143" s="100"/>
      <c r="HF143" s="100"/>
      <c r="HG143" s="100"/>
      <c r="HH143" s="100"/>
      <c r="HI143" s="100"/>
      <c r="HJ143" s="100"/>
      <c r="HK143" s="100"/>
      <c r="HL143" s="100"/>
      <c r="HM143" s="100"/>
      <c r="HN143" s="100"/>
      <c r="HO143" s="100"/>
      <c r="HP143" s="100"/>
      <c r="HQ143" s="100"/>
      <c r="HR143" s="100"/>
      <c r="HS143" s="100"/>
      <c r="HT143" s="100"/>
      <c r="HU143" s="100"/>
      <c r="HV143" s="100"/>
      <c r="HW143" s="100"/>
      <c r="HX143" s="100"/>
      <c r="HY143" s="100"/>
      <c r="HZ143" s="100"/>
      <c r="IA143" s="100"/>
      <c r="IB143" s="100"/>
      <c r="IC143" s="100"/>
      <c r="ID143" s="100"/>
      <c r="IE143" s="100"/>
      <c r="IF143" s="100"/>
      <c r="IG143" s="100"/>
      <c r="IH143" s="100"/>
      <c r="II143" s="100"/>
      <c r="IJ143" s="100"/>
      <c r="IK143" s="100"/>
      <c r="IL143" s="100"/>
      <c r="IM143" s="100"/>
      <c r="IN143" s="100"/>
      <c r="IO143" s="100"/>
      <c r="IP143" s="100"/>
      <c r="IQ143" s="100"/>
      <c r="IR143" s="100"/>
      <c r="IS143" s="100"/>
      <c r="IT143" s="100"/>
      <c r="IU143" s="100"/>
      <c r="IV143" s="100"/>
      <c r="IW143" s="100"/>
      <c r="IX143" s="100"/>
      <c r="IY143" s="100"/>
      <c r="IZ143" s="100"/>
      <c r="JA143" s="100"/>
    </row>
    <row r="144" spans="1:261" ht="1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4"/>
      <c r="M144" s="14"/>
      <c r="N144" s="14"/>
      <c r="O144" s="17"/>
      <c r="P144" s="17"/>
      <c r="Q144" s="17"/>
      <c r="R144" s="17"/>
      <c r="S144" s="17"/>
      <c r="T144" s="17"/>
      <c r="U144" s="17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  <c r="GT144" s="100"/>
      <c r="GU144" s="100"/>
      <c r="GV144" s="100"/>
      <c r="GW144" s="100"/>
      <c r="GX144" s="100"/>
      <c r="GY144" s="100"/>
      <c r="GZ144" s="100"/>
      <c r="HA144" s="100"/>
      <c r="HB144" s="100"/>
      <c r="HC144" s="100"/>
      <c r="HD144" s="100"/>
      <c r="HE144" s="100"/>
      <c r="HF144" s="100"/>
      <c r="HG144" s="100"/>
      <c r="HH144" s="100"/>
      <c r="HI144" s="100"/>
      <c r="HJ144" s="100"/>
      <c r="HK144" s="100"/>
      <c r="HL144" s="100"/>
      <c r="HM144" s="100"/>
      <c r="HN144" s="100"/>
      <c r="HO144" s="100"/>
      <c r="HP144" s="100"/>
      <c r="HQ144" s="100"/>
      <c r="HR144" s="100"/>
      <c r="HS144" s="100"/>
      <c r="HT144" s="100"/>
      <c r="HU144" s="100"/>
      <c r="HV144" s="100"/>
      <c r="HW144" s="100"/>
      <c r="HX144" s="100"/>
      <c r="HY144" s="100"/>
      <c r="HZ144" s="100"/>
      <c r="IA144" s="100"/>
      <c r="IB144" s="100"/>
      <c r="IC144" s="100"/>
      <c r="ID144" s="100"/>
      <c r="IE144" s="100"/>
      <c r="IF144" s="100"/>
      <c r="IG144" s="100"/>
      <c r="IH144" s="100"/>
      <c r="II144" s="100"/>
      <c r="IJ144" s="100"/>
      <c r="IK144" s="100"/>
      <c r="IL144" s="100"/>
      <c r="IM144" s="100"/>
      <c r="IN144" s="100"/>
      <c r="IO144" s="100"/>
      <c r="IP144" s="100"/>
      <c r="IQ144" s="100"/>
      <c r="IR144" s="100"/>
      <c r="IS144" s="100"/>
      <c r="IT144" s="100"/>
      <c r="IU144" s="100"/>
      <c r="IV144" s="100"/>
      <c r="IW144" s="100"/>
      <c r="IX144" s="100"/>
      <c r="IY144" s="100"/>
      <c r="IZ144" s="100"/>
      <c r="JA144" s="100"/>
    </row>
    <row r="145" spans="1:261" ht="15" customHeight="1">
      <c r="A145" s="217" t="s">
        <v>188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  <c r="IE145" s="100"/>
      <c r="IF145" s="100"/>
      <c r="IG145" s="100"/>
      <c r="IH145" s="100"/>
      <c r="II145" s="100"/>
      <c r="IJ145" s="100"/>
      <c r="IK145" s="100"/>
      <c r="IL145" s="100"/>
      <c r="IM145" s="100"/>
      <c r="IN145" s="100"/>
      <c r="IO145" s="100"/>
      <c r="IP145" s="100"/>
      <c r="IQ145" s="100"/>
      <c r="IR145" s="100"/>
      <c r="IS145" s="100"/>
      <c r="IT145" s="100"/>
      <c r="IU145" s="100"/>
      <c r="IV145" s="100"/>
      <c r="IW145" s="100"/>
      <c r="IX145" s="100"/>
      <c r="IY145" s="100"/>
      <c r="IZ145" s="100"/>
      <c r="JA145" s="100"/>
    </row>
    <row r="146" spans="1:261" ht="24" customHeight="1">
      <c r="A146" s="145" t="s">
        <v>189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146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</row>
    <row r="147" spans="1:261" ht="16.5" customHeight="1">
      <c r="A147" s="208" t="s">
        <v>47</v>
      </c>
      <c r="B147" s="208" t="s">
        <v>48</v>
      </c>
      <c r="C147" s="208"/>
      <c r="D147" s="208"/>
      <c r="E147" s="208"/>
      <c r="F147" s="208"/>
      <c r="G147" s="208"/>
      <c r="H147" s="208"/>
      <c r="I147" s="208"/>
      <c r="J147" s="144" t="s">
        <v>49</v>
      </c>
      <c r="K147" s="141" t="s">
        <v>50</v>
      </c>
      <c r="L147" s="142"/>
      <c r="M147" s="142"/>
      <c r="N147" s="143"/>
      <c r="O147" s="144" t="s">
        <v>51</v>
      </c>
      <c r="P147" s="144"/>
      <c r="Q147" s="144"/>
      <c r="R147" s="144" t="s">
        <v>52</v>
      </c>
      <c r="S147" s="144"/>
      <c r="T147" s="144"/>
      <c r="U147" s="144" t="s">
        <v>53</v>
      </c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  <c r="GT147" s="100"/>
      <c r="GU147" s="100"/>
      <c r="GV147" s="100"/>
      <c r="GW147" s="100"/>
      <c r="GX147" s="100"/>
      <c r="GY147" s="100"/>
      <c r="GZ147" s="100"/>
      <c r="HA147" s="100"/>
      <c r="HB147" s="100"/>
      <c r="HC147" s="100"/>
      <c r="HD147" s="100"/>
      <c r="HE147" s="100"/>
      <c r="HF147" s="100"/>
      <c r="HG147" s="100"/>
      <c r="HH147" s="100"/>
      <c r="HI147" s="100"/>
      <c r="HJ147" s="100"/>
      <c r="HK147" s="100"/>
      <c r="HL147" s="100"/>
      <c r="HM147" s="100"/>
      <c r="HN147" s="100"/>
      <c r="HO147" s="100"/>
      <c r="HP147" s="100"/>
      <c r="HQ147" s="100"/>
      <c r="HR147" s="100"/>
      <c r="HS147" s="100"/>
      <c r="HT147" s="100"/>
      <c r="HU147" s="100"/>
      <c r="HV147" s="100"/>
      <c r="HW147" s="100"/>
      <c r="HX147" s="100"/>
      <c r="HY147" s="100"/>
      <c r="HZ147" s="100"/>
      <c r="IA147" s="100"/>
      <c r="IB147" s="100"/>
      <c r="IC147" s="100"/>
      <c r="ID147" s="100"/>
      <c r="IE147" s="100"/>
      <c r="IF147" s="100"/>
      <c r="IG147" s="100"/>
      <c r="IH147" s="100"/>
      <c r="II147" s="100"/>
      <c r="IJ147" s="100"/>
      <c r="IK147" s="100"/>
      <c r="IL147" s="100"/>
      <c r="IM147" s="100"/>
      <c r="IN147" s="100"/>
      <c r="IO147" s="100"/>
      <c r="IP147" s="100"/>
      <c r="IQ147" s="100"/>
      <c r="IR147" s="100"/>
      <c r="IS147" s="100"/>
      <c r="IT147" s="100"/>
      <c r="IU147" s="100"/>
      <c r="IV147" s="100"/>
      <c r="IW147" s="100"/>
      <c r="IX147" s="100"/>
      <c r="IY147" s="100"/>
      <c r="IZ147" s="100"/>
      <c r="JA147" s="100"/>
    </row>
    <row r="148" spans="1:261" ht="34.5" customHeight="1">
      <c r="A148" s="208"/>
      <c r="B148" s="208"/>
      <c r="C148" s="208"/>
      <c r="D148" s="208"/>
      <c r="E148" s="208"/>
      <c r="F148" s="208"/>
      <c r="G148" s="208"/>
      <c r="H148" s="208"/>
      <c r="I148" s="208"/>
      <c r="J148" s="144"/>
      <c r="K148" s="31" t="s">
        <v>54</v>
      </c>
      <c r="L148" s="31" t="s">
        <v>55</v>
      </c>
      <c r="M148" s="31" t="s">
        <v>56</v>
      </c>
      <c r="N148" s="31" t="s">
        <v>57</v>
      </c>
      <c r="O148" s="31" t="s">
        <v>58</v>
      </c>
      <c r="P148" s="31" t="s">
        <v>32</v>
      </c>
      <c r="Q148" s="31" t="s">
        <v>59</v>
      </c>
      <c r="R148" s="31" t="s">
        <v>60</v>
      </c>
      <c r="S148" s="31" t="s">
        <v>54</v>
      </c>
      <c r="T148" s="31" t="s">
        <v>61</v>
      </c>
      <c r="U148" s="144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  <c r="IU148" s="100"/>
      <c r="IV148" s="100"/>
      <c r="IW148" s="100"/>
      <c r="IX148" s="100"/>
      <c r="IY148" s="100"/>
      <c r="IZ148" s="100"/>
      <c r="JA148" s="100"/>
    </row>
    <row r="149" spans="1:261">
      <c r="A149" s="145" t="s">
        <v>190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146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  <c r="GT149" s="100"/>
      <c r="GU149" s="100"/>
      <c r="GV149" s="100"/>
      <c r="GW149" s="100"/>
      <c r="GX149" s="100"/>
      <c r="GY149" s="100"/>
      <c r="GZ149" s="100"/>
      <c r="HA149" s="100"/>
      <c r="HB149" s="100"/>
      <c r="HC149" s="100"/>
      <c r="HD149" s="100"/>
      <c r="HE149" s="100"/>
      <c r="HF149" s="100"/>
      <c r="HG149" s="100"/>
      <c r="HH149" s="100"/>
      <c r="HI149" s="100"/>
      <c r="HJ149" s="100"/>
      <c r="HK149" s="100"/>
      <c r="HL149" s="100"/>
      <c r="HM149" s="100"/>
      <c r="HN149" s="100"/>
      <c r="HO149" s="100"/>
      <c r="HP149" s="100"/>
      <c r="HQ149" s="100"/>
      <c r="HR149" s="100"/>
      <c r="HS149" s="100"/>
      <c r="HT149" s="100"/>
      <c r="HU149" s="100"/>
      <c r="HV149" s="100"/>
      <c r="HW149" s="100"/>
      <c r="HX149" s="100"/>
      <c r="HY149" s="100"/>
      <c r="HZ149" s="100"/>
      <c r="IA149" s="100"/>
      <c r="IB149" s="100"/>
      <c r="IC149" s="100"/>
      <c r="ID149" s="100"/>
      <c r="IE149" s="100"/>
      <c r="IF149" s="100"/>
      <c r="IG149" s="100"/>
      <c r="IH149" s="100"/>
      <c r="II149" s="100"/>
      <c r="IJ149" s="100"/>
      <c r="IK149" s="100"/>
      <c r="IL149" s="100"/>
      <c r="IM149" s="100"/>
      <c r="IN149" s="100"/>
      <c r="IO149" s="100"/>
      <c r="IP149" s="100"/>
      <c r="IQ149" s="100"/>
      <c r="IR149" s="100"/>
      <c r="IS149" s="100"/>
      <c r="IT149" s="100"/>
      <c r="IU149" s="100"/>
      <c r="IV149" s="100"/>
      <c r="IW149" s="100"/>
      <c r="IX149" s="100"/>
      <c r="IY149" s="100"/>
      <c r="IZ149" s="100"/>
      <c r="JA149" s="100"/>
    </row>
    <row r="150" spans="1:261" ht="17.25" customHeight="1">
      <c r="A150" s="33" t="str">
        <f t="shared" ref="A150:A161" si="23">IF(ISNA(INDEX($A$37:$T$150,MATCH($B150,$B$37:$B$150,0),1)),"",INDEX($A$37:$T$150,MATCH($B150,$B$37:$B$150,0),1))</f>
        <v>MLM0019</v>
      </c>
      <c r="B150" s="215" t="s">
        <v>63</v>
      </c>
      <c r="C150" s="215"/>
      <c r="D150" s="215"/>
      <c r="E150" s="215"/>
      <c r="F150" s="215"/>
      <c r="G150" s="215"/>
      <c r="H150" s="215"/>
      <c r="I150" s="215"/>
      <c r="J150" s="19">
        <f t="shared" ref="J150:J166" si="24">IF(ISNA(INDEX($A$37:$T$150,MATCH($B150,$B$37:$B$150,0),10)),"",INDEX($A$37:$T$150,MATCH($B150,$B$37:$B$150,0),10))</f>
        <v>6</v>
      </c>
      <c r="K150" s="19">
        <f t="shared" ref="K150:K166" si="25">IF(ISNA(INDEX($A$37:$T$150,MATCH($B150,$B$37:$B$150,0),11)),"",INDEX($A$37:$T$150,MATCH($B150,$B$37:$B$150,0),11))</f>
        <v>2</v>
      </c>
      <c r="L150" s="19">
        <f t="shared" ref="L150:L166" si="26">IF(ISNA(INDEX($A$37:$T$150,MATCH($B150,$B$37:$B$150,0),12)),"",INDEX($A$37:$T$150,MATCH($B150,$B$37:$B$150,0),12))</f>
        <v>2</v>
      </c>
      <c r="M150" s="19">
        <f t="shared" ref="M150:M163" si="27">IF(ISNA(INDEX($A$37:$T$150,MATCH($B150,$B$37:$B$150,0),13)),"",INDEX($A$37:$T$150,MATCH($B150,$B$37:$B$150,0),13))</f>
        <v>0</v>
      </c>
      <c r="N150" s="19">
        <f t="shared" ref="N150:N166" si="28">IF(ISNA(INDEX($A$36:$U$137,MATCH($B150,$B$36:$B$137,0),14)),"",INDEX($A$36:$U$137,MATCH($B150,$B$36:$B$137,0),14))</f>
        <v>0</v>
      </c>
      <c r="O150" s="19">
        <f t="shared" ref="O150:O166" si="29">IF(ISNA(INDEX($A$36:$U$137,MATCH($B150,$B$36:$B$137,0),15)),"",INDEX($A$36:$U$137,MATCH($B150,$B$36:$B$137,0),15))</f>
        <v>4</v>
      </c>
      <c r="P150" s="19">
        <f t="shared" ref="P150:P166" si="30">IF(ISNA(INDEX($A$36:$U$137,MATCH($B150,$B$36:$B$137,0),16)),"",INDEX($A$36:$U$137,MATCH($B150,$B$36:$B$137,0),16))</f>
        <v>7</v>
      </c>
      <c r="Q150" s="19">
        <f t="shared" ref="Q150:Q166" si="31">IF(ISNA(INDEX($A$36:$U$137,MATCH($B150,$B$36:$B$137,0),17)),"",INDEX($A$36:$U$137,MATCH($B150,$B$36:$B$137,0),17))</f>
        <v>11</v>
      </c>
      <c r="R150" s="30" t="str">
        <f t="shared" ref="R150:R166" si="32">IF(ISNA(INDEX($A$36:$U$137,MATCH($B150,$B$36:$B$137,0),18)),"",INDEX($A$36:$U$137,MATCH($B150,$B$36:$B$137,0),18))</f>
        <v>E</v>
      </c>
      <c r="S150" s="30">
        <f t="shared" ref="S150:S166" si="33">IF(ISNA(INDEX($A$36:$U$137,MATCH($B150,$B$36:$B$137,0),19)),"",INDEX($A$36:$U$137,MATCH($B150,$B$36:$B$137,0),19))</f>
        <v>0</v>
      </c>
      <c r="T150" s="30">
        <f t="shared" ref="T150:T166" si="34">IF(ISNA(INDEX($A$36:$U$137,MATCH($B150,$B$36:$B$137,0),20)),"",INDEX($A$36:$U$137,MATCH($B150,$B$36:$B$137,0),20))</f>
        <v>0</v>
      </c>
      <c r="U150" s="21" t="s">
        <v>41</v>
      </c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  <c r="HX150" s="100"/>
      <c r="HY150" s="100"/>
      <c r="HZ150" s="100"/>
      <c r="IA150" s="100"/>
      <c r="IB150" s="100"/>
      <c r="IC150" s="100"/>
      <c r="ID150" s="100"/>
      <c r="IE150" s="100"/>
      <c r="IF150" s="100"/>
      <c r="IG150" s="100"/>
      <c r="IH150" s="100"/>
      <c r="II150" s="100"/>
      <c r="IJ150" s="100"/>
      <c r="IK150" s="100"/>
      <c r="IL150" s="100"/>
      <c r="IM150" s="100"/>
      <c r="IN150" s="100"/>
      <c r="IO150" s="100"/>
      <c r="IP150" s="100"/>
      <c r="IQ150" s="100"/>
      <c r="IR150" s="100"/>
      <c r="IS150" s="100"/>
      <c r="IT150" s="100"/>
      <c r="IU150" s="100"/>
      <c r="IV150" s="100"/>
      <c r="IW150" s="100"/>
      <c r="IX150" s="100"/>
      <c r="IY150" s="100"/>
      <c r="IZ150" s="100"/>
      <c r="JA150" s="100"/>
    </row>
    <row r="151" spans="1:261">
      <c r="A151" s="33" t="str">
        <f t="shared" si="23"/>
        <v>MLM0001</v>
      </c>
      <c r="B151" s="215" t="s">
        <v>67</v>
      </c>
      <c r="C151" s="215"/>
      <c r="D151" s="215"/>
      <c r="E151" s="215"/>
      <c r="F151" s="215"/>
      <c r="G151" s="215"/>
      <c r="H151" s="215"/>
      <c r="I151" s="215"/>
      <c r="J151" s="19">
        <f t="shared" si="24"/>
        <v>6</v>
      </c>
      <c r="K151" s="19">
        <f t="shared" si="25"/>
        <v>2</v>
      </c>
      <c r="L151" s="19">
        <f t="shared" si="26"/>
        <v>2</v>
      </c>
      <c r="M151" s="19">
        <f t="shared" si="27"/>
        <v>0</v>
      </c>
      <c r="N151" s="19">
        <f t="shared" si="28"/>
        <v>0</v>
      </c>
      <c r="O151" s="19">
        <f t="shared" si="29"/>
        <v>4</v>
      </c>
      <c r="P151" s="19">
        <f t="shared" si="30"/>
        <v>7</v>
      </c>
      <c r="Q151" s="19">
        <f t="shared" si="31"/>
        <v>11</v>
      </c>
      <c r="R151" s="30" t="str">
        <f t="shared" si="32"/>
        <v>E</v>
      </c>
      <c r="S151" s="30">
        <f t="shared" si="33"/>
        <v>0</v>
      </c>
      <c r="T151" s="30">
        <f t="shared" si="34"/>
        <v>0</v>
      </c>
      <c r="U151" s="21" t="s">
        <v>41</v>
      </c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  <c r="HX151" s="100"/>
      <c r="HY151" s="100"/>
      <c r="HZ151" s="100"/>
      <c r="IA151" s="100"/>
      <c r="IB151" s="100"/>
      <c r="IC151" s="100"/>
      <c r="ID151" s="100"/>
      <c r="IE151" s="100"/>
      <c r="IF151" s="100"/>
      <c r="IG151" s="100"/>
      <c r="IH151" s="100"/>
      <c r="II151" s="100"/>
      <c r="IJ151" s="100"/>
      <c r="IK151" s="100"/>
      <c r="IL151" s="100"/>
      <c r="IM151" s="100"/>
      <c r="IN151" s="100"/>
      <c r="IO151" s="100"/>
      <c r="IP151" s="100"/>
      <c r="IQ151" s="100"/>
      <c r="IR151" s="100"/>
      <c r="IS151" s="100"/>
      <c r="IT151" s="100"/>
      <c r="IU151" s="100"/>
      <c r="IV151" s="100"/>
      <c r="IW151" s="100"/>
      <c r="IX151" s="100"/>
      <c r="IY151" s="100"/>
      <c r="IZ151" s="100"/>
      <c r="JA151" s="100"/>
    </row>
    <row r="152" spans="1:261">
      <c r="A152" s="33" t="str">
        <f t="shared" si="23"/>
        <v>MLM0013</v>
      </c>
      <c r="B152" s="215" t="s">
        <v>69</v>
      </c>
      <c r="C152" s="215"/>
      <c r="D152" s="215"/>
      <c r="E152" s="215"/>
      <c r="F152" s="215"/>
      <c r="G152" s="215"/>
      <c r="H152" s="215"/>
      <c r="I152" s="215"/>
      <c r="J152" s="19">
        <f t="shared" si="24"/>
        <v>6</v>
      </c>
      <c r="K152" s="19">
        <f t="shared" si="25"/>
        <v>2</v>
      </c>
      <c r="L152" s="19">
        <f t="shared" si="26"/>
        <v>2</v>
      </c>
      <c r="M152" s="19">
        <f t="shared" si="27"/>
        <v>0</v>
      </c>
      <c r="N152" s="19">
        <f t="shared" si="28"/>
        <v>0</v>
      </c>
      <c r="O152" s="19">
        <f t="shared" si="29"/>
        <v>4</v>
      </c>
      <c r="P152" s="19">
        <f t="shared" si="30"/>
        <v>7</v>
      </c>
      <c r="Q152" s="19">
        <f t="shared" si="31"/>
        <v>11</v>
      </c>
      <c r="R152" s="30" t="str">
        <f t="shared" si="32"/>
        <v>E</v>
      </c>
      <c r="S152" s="30">
        <f t="shared" si="33"/>
        <v>0</v>
      </c>
      <c r="T152" s="30">
        <f t="shared" si="34"/>
        <v>0</v>
      </c>
      <c r="U152" s="21" t="s">
        <v>41</v>
      </c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0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0"/>
      <c r="IK152" s="100"/>
      <c r="IL152" s="100"/>
      <c r="IM152" s="100"/>
      <c r="IN152" s="100"/>
      <c r="IO152" s="100"/>
      <c r="IP152" s="100"/>
      <c r="IQ152" s="100"/>
      <c r="IR152" s="100"/>
      <c r="IS152" s="100"/>
      <c r="IT152" s="100"/>
      <c r="IU152" s="100"/>
      <c r="IV152" s="100"/>
      <c r="IW152" s="100"/>
      <c r="IX152" s="100"/>
      <c r="IY152" s="100"/>
      <c r="IZ152" s="100"/>
      <c r="JA152" s="100"/>
    </row>
    <row r="153" spans="1:261">
      <c r="A153" s="33" t="str">
        <f t="shared" si="23"/>
        <v>MLM0021</v>
      </c>
      <c r="B153" s="215" t="s">
        <v>77</v>
      </c>
      <c r="C153" s="215"/>
      <c r="D153" s="215"/>
      <c r="E153" s="215"/>
      <c r="F153" s="215"/>
      <c r="G153" s="215"/>
      <c r="H153" s="215"/>
      <c r="I153" s="215"/>
      <c r="J153" s="19">
        <f t="shared" si="24"/>
        <v>5</v>
      </c>
      <c r="K153" s="19">
        <f t="shared" si="25"/>
        <v>2</v>
      </c>
      <c r="L153" s="19">
        <f t="shared" si="26"/>
        <v>2</v>
      </c>
      <c r="M153" s="19">
        <f t="shared" si="27"/>
        <v>0</v>
      </c>
      <c r="N153" s="19">
        <f t="shared" si="28"/>
        <v>0</v>
      </c>
      <c r="O153" s="19">
        <f t="shared" si="29"/>
        <v>4</v>
      </c>
      <c r="P153" s="19">
        <f t="shared" si="30"/>
        <v>5</v>
      </c>
      <c r="Q153" s="19">
        <f t="shared" si="31"/>
        <v>9</v>
      </c>
      <c r="R153" s="30" t="str">
        <f t="shared" si="32"/>
        <v>E</v>
      </c>
      <c r="S153" s="30">
        <f t="shared" si="33"/>
        <v>0</v>
      </c>
      <c r="T153" s="30">
        <f t="shared" si="34"/>
        <v>0</v>
      </c>
      <c r="U153" s="21" t="s">
        <v>41</v>
      </c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  <c r="GC153" s="100"/>
      <c r="GD153" s="100"/>
      <c r="GE153" s="100"/>
      <c r="GF153" s="100"/>
      <c r="GG153" s="100"/>
      <c r="GH153" s="100"/>
      <c r="GI153" s="100"/>
      <c r="GJ153" s="100"/>
      <c r="GK153" s="100"/>
      <c r="GL153" s="100"/>
      <c r="GM153" s="100"/>
      <c r="GN153" s="100"/>
      <c r="GO153" s="100"/>
      <c r="GP153" s="100"/>
      <c r="GQ153" s="100"/>
      <c r="GR153" s="100"/>
      <c r="GS153" s="100"/>
      <c r="GT153" s="100"/>
      <c r="GU153" s="100"/>
      <c r="GV153" s="100"/>
      <c r="GW153" s="100"/>
      <c r="GX153" s="100"/>
      <c r="GY153" s="100"/>
      <c r="GZ153" s="100"/>
      <c r="HA153" s="100"/>
      <c r="HB153" s="100"/>
      <c r="HC153" s="100"/>
      <c r="HD153" s="100"/>
      <c r="HE153" s="100"/>
      <c r="HF153" s="100"/>
      <c r="HG153" s="100"/>
      <c r="HH153" s="100"/>
      <c r="HI153" s="100"/>
      <c r="HJ153" s="100"/>
      <c r="HK153" s="100"/>
      <c r="HL153" s="100"/>
      <c r="HM153" s="100"/>
      <c r="HN153" s="100"/>
      <c r="HO153" s="100"/>
      <c r="HP153" s="100"/>
      <c r="HQ153" s="100"/>
      <c r="HR153" s="100"/>
      <c r="HS153" s="100"/>
      <c r="HT153" s="100"/>
      <c r="HU153" s="100"/>
      <c r="HV153" s="100"/>
      <c r="HW153" s="100"/>
      <c r="HX153" s="100"/>
      <c r="HY153" s="100"/>
      <c r="HZ153" s="100"/>
      <c r="IA153" s="100"/>
      <c r="IB153" s="100"/>
      <c r="IC153" s="100"/>
      <c r="ID153" s="100"/>
      <c r="IE153" s="100"/>
      <c r="IF153" s="100"/>
      <c r="IG153" s="100"/>
      <c r="IH153" s="100"/>
      <c r="II153" s="100"/>
      <c r="IJ153" s="100"/>
      <c r="IK153" s="100"/>
      <c r="IL153" s="100"/>
      <c r="IM153" s="100"/>
      <c r="IN153" s="100"/>
      <c r="IO153" s="100"/>
      <c r="IP153" s="100"/>
      <c r="IQ153" s="100"/>
      <c r="IR153" s="100"/>
      <c r="IS153" s="100"/>
      <c r="IT153" s="100"/>
      <c r="IU153" s="100"/>
      <c r="IV153" s="100"/>
      <c r="IW153" s="100"/>
      <c r="IX153" s="100"/>
      <c r="IY153" s="100"/>
      <c r="IZ153" s="100"/>
      <c r="JA153" s="100"/>
    </row>
    <row r="154" spans="1:261">
      <c r="A154" s="33" t="str">
        <f t="shared" si="23"/>
        <v>MLM0006</v>
      </c>
      <c r="B154" s="215" t="s">
        <v>79</v>
      </c>
      <c r="C154" s="215"/>
      <c r="D154" s="215"/>
      <c r="E154" s="215"/>
      <c r="F154" s="215"/>
      <c r="G154" s="215"/>
      <c r="H154" s="215"/>
      <c r="I154" s="215"/>
      <c r="J154" s="19">
        <f t="shared" si="24"/>
        <v>5</v>
      </c>
      <c r="K154" s="19">
        <f t="shared" si="25"/>
        <v>2</v>
      </c>
      <c r="L154" s="19">
        <f t="shared" si="26"/>
        <v>2</v>
      </c>
      <c r="M154" s="19">
        <f t="shared" si="27"/>
        <v>0</v>
      </c>
      <c r="N154" s="19">
        <f t="shared" si="28"/>
        <v>0</v>
      </c>
      <c r="O154" s="19">
        <f t="shared" si="29"/>
        <v>4</v>
      </c>
      <c r="P154" s="19">
        <f t="shared" si="30"/>
        <v>5</v>
      </c>
      <c r="Q154" s="19">
        <f t="shared" si="31"/>
        <v>9</v>
      </c>
      <c r="R154" s="30" t="str">
        <f t="shared" si="32"/>
        <v>E</v>
      </c>
      <c r="S154" s="30">
        <f t="shared" si="33"/>
        <v>0</v>
      </c>
      <c r="T154" s="30">
        <f t="shared" si="34"/>
        <v>0</v>
      </c>
      <c r="U154" s="21" t="s">
        <v>41</v>
      </c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  <c r="GC154" s="100"/>
      <c r="GD154" s="100"/>
      <c r="GE154" s="100"/>
      <c r="GF154" s="100"/>
      <c r="GG154" s="100"/>
      <c r="GH154" s="100"/>
      <c r="GI154" s="100"/>
      <c r="GJ154" s="100"/>
      <c r="GK154" s="100"/>
      <c r="GL154" s="100"/>
      <c r="GM154" s="100"/>
      <c r="GN154" s="100"/>
      <c r="GO154" s="100"/>
      <c r="GP154" s="100"/>
      <c r="GQ154" s="100"/>
      <c r="GR154" s="100"/>
      <c r="GS154" s="100"/>
      <c r="GT154" s="100"/>
      <c r="GU154" s="100"/>
      <c r="GV154" s="100"/>
      <c r="GW154" s="100"/>
      <c r="GX154" s="100"/>
      <c r="GY154" s="100"/>
      <c r="GZ154" s="100"/>
      <c r="HA154" s="100"/>
      <c r="HB154" s="100"/>
      <c r="HC154" s="100"/>
      <c r="HD154" s="100"/>
      <c r="HE154" s="100"/>
      <c r="HF154" s="100"/>
      <c r="HG154" s="100"/>
      <c r="HH154" s="100"/>
      <c r="HI154" s="100"/>
      <c r="HJ154" s="100"/>
      <c r="HK154" s="100"/>
      <c r="HL154" s="100"/>
      <c r="HM154" s="100"/>
      <c r="HN154" s="100"/>
      <c r="HO154" s="100"/>
      <c r="HP154" s="100"/>
      <c r="HQ154" s="100"/>
      <c r="HR154" s="100"/>
      <c r="HS154" s="100"/>
      <c r="HT154" s="100"/>
      <c r="HU154" s="100"/>
      <c r="HV154" s="100"/>
      <c r="HW154" s="100"/>
      <c r="HX154" s="100"/>
      <c r="HY154" s="100"/>
      <c r="HZ154" s="100"/>
      <c r="IA154" s="100"/>
      <c r="IB154" s="100"/>
      <c r="IC154" s="100"/>
      <c r="ID154" s="100"/>
      <c r="IE154" s="100"/>
      <c r="IF154" s="100"/>
      <c r="IG154" s="100"/>
      <c r="IH154" s="100"/>
      <c r="II154" s="100"/>
      <c r="IJ154" s="100"/>
      <c r="IK154" s="100"/>
      <c r="IL154" s="100"/>
      <c r="IM154" s="100"/>
      <c r="IN154" s="100"/>
      <c r="IO154" s="100"/>
      <c r="IP154" s="100"/>
      <c r="IQ154" s="100"/>
      <c r="IR154" s="100"/>
      <c r="IS154" s="100"/>
      <c r="IT154" s="100"/>
      <c r="IU154" s="100"/>
      <c r="IV154" s="100"/>
      <c r="IW154" s="100"/>
      <c r="IX154" s="100"/>
      <c r="IY154" s="100"/>
      <c r="IZ154" s="100"/>
      <c r="JA154" s="100"/>
    </row>
    <row r="155" spans="1:261">
      <c r="A155" s="33" t="str">
        <f t="shared" si="23"/>
        <v>MLM0015</v>
      </c>
      <c r="B155" s="215" t="s">
        <v>81</v>
      </c>
      <c r="C155" s="215"/>
      <c r="D155" s="215"/>
      <c r="E155" s="215"/>
      <c r="F155" s="215"/>
      <c r="G155" s="215"/>
      <c r="H155" s="215"/>
      <c r="I155" s="215"/>
      <c r="J155" s="19">
        <f t="shared" si="24"/>
        <v>5</v>
      </c>
      <c r="K155" s="19">
        <f t="shared" si="25"/>
        <v>2</v>
      </c>
      <c r="L155" s="19">
        <f t="shared" si="26"/>
        <v>2</v>
      </c>
      <c r="M155" s="19">
        <f t="shared" si="27"/>
        <v>0</v>
      </c>
      <c r="N155" s="19">
        <f t="shared" si="28"/>
        <v>0</v>
      </c>
      <c r="O155" s="19">
        <f t="shared" si="29"/>
        <v>4</v>
      </c>
      <c r="P155" s="19">
        <f t="shared" si="30"/>
        <v>5</v>
      </c>
      <c r="Q155" s="19">
        <f t="shared" si="31"/>
        <v>9</v>
      </c>
      <c r="R155" s="30">
        <f t="shared" si="32"/>
        <v>0</v>
      </c>
      <c r="S155" s="30">
        <f t="shared" si="33"/>
        <v>0</v>
      </c>
      <c r="T155" s="30" t="str">
        <f t="shared" si="34"/>
        <v>VP</v>
      </c>
      <c r="U155" s="21" t="s">
        <v>41</v>
      </c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  <c r="HX155" s="100"/>
      <c r="HY155" s="100"/>
      <c r="HZ155" s="100"/>
      <c r="IA155" s="100"/>
      <c r="IB155" s="100"/>
      <c r="IC155" s="100"/>
      <c r="ID155" s="100"/>
      <c r="IE155" s="100"/>
      <c r="IF155" s="100"/>
      <c r="IG155" s="100"/>
      <c r="IH155" s="100"/>
      <c r="II155" s="100"/>
      <c r="IJ155" s="100"/>
      <c r="IK155" s="100"/>
      <c r="IL155" s="100"/>
      <c r="IM155" s="100"/>
      <c r="IN155" s="100"/>
      <c r="IO155" s="100"/>
      <c r="IP155" s="100"/>
      <c r="IQ155" s="100"/>
      <c r="IR155" s="100"/>
      <c r="IS155" s="100"/>
      <c r="IT155" s="100"/>
      <c r="IU155" s="100"/>
      <c r="IV155" s="100"/>
      <c r="IW155" s="100"/>
      <c r="IX155" s="100"/>
      <c r="IY155" s="100"/>
      <c r="IZ155" s="100"/>
      <c r="JA155" s="100"/>
    </row>
    <row r="156" spans="1:261">
      <c r="A156" s="33" t="str">
        <f t="shared" si="23"/>
        <v>MLM0022</v>
      </c>
      <c r="B156" s="215" t="s">
        <v>83</v>
      </c>
      <c r="C156" s="215"/>
      <c r="D156" s="215"/>
      <c r="E156" s="215"/>
      <c r="F156" s="215"/>
      <c r="G156" s="215"/>
      <c r="H156" s="215"/>
      <c r="I156" s="215"/>
      <c r="J156" s="19">
        <f t="shared" si="24"/>
        <v>5</v>
      </c>
      <c r="K156" s="19">
        <f t="shared" si="25"/>
        <v>2</v>
      </c>
      <c r="L156" s="19">
        <f t="shared" si="26"/>
        <v>2</v>
      </c>
      <c r="M156" s="19">
        <f t="shared" si="27"/>
        <v>0</v>
      </c>
      <c r="N156" s="19">
        <f t="shared" si="28"/>
        <v>0</v>
      </c>
      <c r="O156" s="19">
        <f t="shared" si="29"/>
        <v>4</v>
      </c>
      <c r="P156" s="19">
        <f t="shared" si="30"/>
        <v>5</v>
      </c>
      <c r="Q156" s="19">
        <f t="shared" si="31"/>
        <v>9</v>
      </c>
      <c r="R156" s="30" t="str">
        <f t="shared" si="32"/>
        <v>E</v>
      </c>
      <c r="S156" s="30">
        <f t="shared" si="33"/>
        <v>0</v>
      </c>
      <c r="T156" s="30">
        <f t="shared" si="34"/>
        <v>0</v>
      </c>
      <c r="U156" s="21" t="s">
        <v>41</v>
      </c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  <c r="HX156" s="100"/>
      <c r="HY156" s="100"/>
      <c r="HZ156" s="100"/>
      <c r="IA156" s="100"/>
      <c r="IB156" s="100"/>
      <c r="IC156" s="100"/>
      <c r="ID156" s="100"/>
      <c r="IE156" s="100"/>
      <c r="IF156" s="100"/>
      <c r="IG156" s="100"/>
      <c r="IH156" s="100"/>
      <c r="II156" s="100"/>
      <c r="IJ156" s="100"/>
      <c r="IK156" s="100"/>
      <c r="IL156" s="100"/>
      <c r="IM156" s="100"/>
      <c r="IN156" s="100"/>
      <c r="IO156" s="100"/>
      <c r="IP156" s="100"/>
      <c r="IQ156" s="100"/>
      <c r="IR156" s="100"/>
      <c r="IS156" s="100"/>
      <c r="IT156" s="100"/>
      <c r="IU156" s="100"/>
      <c r="IV156" s="100"/>
      <c r="IW156" s="100"/>
      <c r="IX156" s="100"/>
      <c r="IY156" s="100"/>
      <c r="IZ156" s="100"/>
      <c r="JA156" s="100"/>
    </row>
    <row r="157" spans="1:261">
      <c r="A157" s="33" t="str">
        <f t="shared" si="23"/>
        <v>MLM0007</v>
      </c>
      <c r="B157" s="215" t="s">
        <v>92</v>
      </c>
      <c r="C157" s="215"/>
      <c r="D157" s="215"/>
      <c r="E157" s="215"/>
      <c r="F157" s="215"/>
      <c r="G157" s="215"/>
      <c r="H157" s="215"/>
      <c r="I157" s="215"/>
      <c r="J157" s="19">
        <f t="shared" si="24"/>
        <v>6</v>
      </c>
      <c r="K157" s="19">
        <f t="shared" si="25"/>
        <v>2</v>
      </c>
      <c r="L157" s="19">
        <f t="shared" si="26"/>
        <v>2</v>
      </c>
      <c r="M157" s="19">
        <f t="shared" si="27"/>
        <v>0</v>
      </c>
      <c r="N157" s="19">
        <f t="shared" si="28"/>
        <v>0</v>
      </c>
      <c r="O157" s="19">
        <f t="shared" si="29"/>
        <v>4</v>
      </c>
      <c r="P157" s="19">
        <f t="shared" si="30"/>
        <v>7</v>
      </c>
      <c r="Q157" s="19">
        <f t="shared" si="31"/>
        <v>11</v>
      </c>
      <c r="R157" s="30">
        <f t="shared" si="32"/>
        <v>0</v>
      </c>
      <c r="S157" s="30">
        <f t="shared" si="33"/>
        <v>0</v>
      </c>
      <c r="T157" s="30" t="str">
        <f t="shared" si="34"/>
        <v>VP</v>
      </c>
      <c r="U157" s="21" t="s">
        <v>41</v>
      </c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0"/>
      <c r="HZ157" s="100"/>
      <c r="IA157" s="100"/>
      <c r="IB157" s="100"/>
      <c r="IC157" s="100"/>
      <c r="ID157" s="100"/>
      <c r="IE157" s="100"/>
      <c r="IF157" s="100"/>
      <c r="IG157" s="100"/>
      <c r="IH157" s="100"/>
      <c r="II157" s="100"/>
      <c r="IJ157" s="100"/>
      <c r="IK157" s="100"/>
      <c r="IL157" s="100"/>
      <c r="IM157" s="100"/>
      <c r="IN157" s="100"/>
      <c r="IO157" s="100"/>
      <c r="IP157" s="100"/>
      <c r="IQ157" s="100"/>
      <c r="IR157" s="100"/>
      <c r="IS157" s="100"/>
      <c r="IT157" s="100"/>
      <c r="IU157" s="100"/>
      <c r="IV157" s="100"/>
      <c r="IW157" s="100"/>
      <c r="IX157" s="100"/>
      <c r="IY157" s="100"/>
      <c r="IZ157" s="100"/>
      <c r="JA157" s="100"/>
    </row>
    <row r="158" spans="1:261">
      <c r="A158" s="33" t="str">
        <f t="shared" si="23"/>
        <v>MLM0009</v>
      </c>
      <c r="B158" s="215" t="s">
        <v>94</v>
      </c>
      <c r="C158" s="215"/>
      <c r="D158" s="215"/>
      <c r="E158" s="215"/>
      <c r="F158" s="215"/>
      <c r="G158" s="215"/>
      <c r="H158" s="215"/>
      <c r="I158" s="215"/>
      <c r="J158" s="19">
        <f t="shared" si="24"/>
        <v>6</v>
      </c>
      <c r="K158" s="19">
        <f t="shared" si="25"/>
        <v>2</v>
      </c>
      <c r="L158" s="19">
        <f t="shared" si="26"/>
        <v>2</v>
      </c>
      <c r="M158" s="19">
        <f t="shared" si="27"/>
        <v>1</v>
      </c>
      <c r="N158" s="19">
        <f t="shared" si="28"/>
        <v>0</v>
      </c>
      <c r="O158" s="19">
        <f t="shared" si="29"/>
        <v>5</v>
      </c>
      <c r="P158" s="19">
        <f t="shared" si="30"/>
        <v>6</v>
      </c>
      <c r="Q158" s="19">
        <f t="shared" si="31"/>
        <v>11</v>
      </c>
      <c r="R158" s="30" t="str">
        <f t="shared" si="32"/>
        <v>E</v>
      </c>
      <c r="S158" s="30">
        <f t="shared" si="33"/>
        <v>0</v>
      </c>
      <c r="T158" s="30">
        <f t="shared" si="34"/>
        <v>0</v>
      </c>
      <c r="U158" s="21" t="s">
        <v>41</v>
      </c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  <c r="GC158" s="100"/>
      <c r="GD158" s="100"/>
      <c r="GE158" s="100"/>
      <c r="GF158" s="100"/>
      <c r="GG158" s="100"/>
      <c r="GH158" s="100"/>
      <c r="GI158" s="100"/>
      <c r="GJ158" s="100"/>
      <c r="GK158" s="100"/>
      <c r="GL158" s="100"/>
      <c r="GM158" s="100"/>
      <c r="GN158" s="100"/>
      <c r="GO158" s="100"/>
      <c r="GP158" s="100"/>
      <c r="GQ158" s="100"/>
      <c r="GR158" s="100"/>
      <c r="GS158" s="100"/>
      <c r="GT158" s="100"/>
      <c r="GU158" s="100"/>
      <c r="GV158" s="100"/>
      <c r="GW158" s="100"/>
      <c r="GX158" s="100"/>
      <c r="GY158" s="100"/>
      <c r="GZ158" s="100"/>
      <c r="HA158" s="100"/>
      <c r="HB158" s="100"/>
      <c r="HC158" s="100"/>
      <c r="HD158" s="100"/>
      <c r="HE158" s="100"/>
      <c r="HF158" s="100"/>
      <c r="HG158" s="100"/>
      <c r="HH158" s="100"/>
      <c r="HI158" s="100"/>
      <c r="HJ158" s="100"/>
      <c r="HK158" s="100"/>
      <c r="HL158" s="100"/>
      <c r="HM158" s="100"/>
      <c r="HN158" s="100"/>
      <c r="HO158" s="100"/>
      <c r="HP158" s="100"/>
      <c r="HQ158" s="100"/>
      <c r="HR158" s="100"/>
      <c r="HS158" s="100"/>
      <c r="HT158" s="100"/>
      <c r="HU158" s="100"/>
      <c r="HV158" s="100"/>
      <c r="HW158" s="100"/>
      <c r="HX158" s="100"/>
      <c r="HY158" s="100"/>
      <c r="HZ158" s="100"/>
      <c r="IA158" s="100"/>
      <c r="IB158" s="100"/>
      <c r="IC158" s="100"/>
      <c r="ID158" s="100"/>
      <c r="IE158" s="100"/>
      <c r="IF158" s="100"/>
      <c r="IG158" s="100"/>
      <c r="IH158" s="100"/>
      <c r="II158" s="100"/>
      <c r="IJ158" s="100"/>
      <c r="IK158" s="100"/>
      <c r="IL158" s="100"/>
      <c r="IM158" s="100"/>
      <c r="IN158" s="100"/>
      <c r="IO158" s="100"/>
      <c r="IP158" s="100"/>
      <c r="IQ158" s="100"/>
      <c r="IR158" s="100"/>
      <c r="IS158" s="100"/>
      <c r="IT158" s="100"/>
      <c r="IU158" s="100"/>
      <c r="IV158" s="100"/>
      <c r="IW158" s="100"/>
      <c r="IX158" s="100"/>
      <c r="IY158" s="100"/>
      <c r="IZ158" s="100"/>
      <c r="JA158" s="100"/>
    </row>
    <row r="159" spans="1:261">
      <c r="A159" s="33" t="str">
        <f t="shared" si="23"/>
        <v>MLM0008</v>
      </c>
      <c r="B159" s="215" t="s">
        <v>98</v>
      </c>
      <c r="C159" s="215"/>
      <c r="D159" s="215"/>
      <c r="E159" s="215"/>
      <c r="F159" s="215"/>
      <c r="G159" s="215"/>
      <c r="H159" s="215"/>
      <c r="I159" s="215"/>
      <c r="J159" s="19">
        <f t="shared" si="24"/>
        <v>6</v>
      </c>
      <c r="K159" s="19">
        <f t="shared" si="25"/>
        <v>2</v>
      </c>
      <c r="L159" s="19">
        <f t="shared" si="26"/>
        <v>2</v>
      </c>
      <c r="M159" s="19">
        <f t="shared" si="27"/>
        <v>0</v>
      </c>
      <c r="N159" s="19">
        <f t="shared" si="28"/>
        <v>0</v>
      </c>
      <c r="O159" s="19">
        <f t="shared" si="29"/>
        <v>4</v>
      </c>
      <c r="P159" s="19">
        <f t="shared" si="30"/>
        <v>7</v>
      </c>
      <c r="Q159" s="19">
        <f t="shared" si="31"/>
        <v>11</v>
      </c>
      <c r="R159" s="30" t="str">
        <f t="shared" si="32"/>
        <v>E</v>
      </c>
      <c r="S159" s="30">
        <f t="shared" si="33"/>
        <v>0</v>
      </c>
      <c r="T159" s="30">
        <f t="shared" si="34"/>
        <v>0</v>
      </c>
      <c r="U159" s="21" t="s">
        <v>41</v>
      </c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0"/>
      <c r="IV159" s="100"/>
      <c r="IW159" s="100"/>
      <c r="IX159" s="100"/>
      <c r="IY159" s="100"/>
      <c r="IZ159" s="100"/>
      <c r="JA159" s="100"/>
    </row>
    <row r="160" spans="1:261">
      <c r="A160" s="33" t="str">
        <f t="shared" si="23"/>
        <v>MLM0003</v>
      </c>
      <c r="B160" s="215" t="s">
        <v>107</v>
      </c>
      <c r="C160" s="215"/>
      <c r="D160" s="215"/>
      <c r="E160" s="215"/>
      <c r="F160" s="215"/>
      <c r="G160" s="215"/>
      <c r="H160" s="215"/>
      <c r="I160" s="215"/>
      <c r="J160" s="19">
        <f t="shared" si="24"/>
        <v>6</v>
      </c>
      <c r="K160" s="19">
        <f t="shared" si="25"/>
        <v>2</v>
      </c>
      <c r="L160" s="19">
        <f t="shared" si="26"/>
        <v>2</v>
      </c>
      <c r="M160" s="19">
        <f t="shared" si="27"/>
        <v>0</v>
      </c>
      <c r="N160" s="19">
        <f t="shared" si="28"/>
        <v>0</v>
      </c>
      <c r="O160" s="19">
        <f t="shared" si="29"/>
        <v>4</v>
      </c>
      <c r="P160" s="19">
        <f t="shared" si="30"/>
        <v>7</v>
      </c>
      <c r="Q160" s="19">
        <f t="shared" si="31"/>
        <v>11</v>
      </c>
      <c r="R160" s="30">
        <f t="shared" si="32"/>
        <v>0</v>
      </c>
      <c r="S160" s="30" t="str">
        <f t="shared" si="33"/>
        <v>C</v>
      </c>
      <c r="T160" s="30">
        <f t="shared" si="34"/>
        <v>0</v>
      </c>
      <c r="U160" s="21" t="s">
        <v>41</v>
      </c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  <c r="HX160" s="100"/>
      <c r="HY160" s="100"/>
      <c r="HZ160" s="100"/>
      <c r="IA160" s="100"/>
      <c r="IB160" s="100"/>
      <c r="IC160" s="100"/>
      <c r="ID160" s="100"/>
      <c r="IE160" s="100"/>
      <c r="IF160" s="100"/>
      <c r="IG160" s="100"/>
      <c r="IH160" s="100"/>
      <c r="II160" s="100"/>
      <c r="IJ160" s="100"/>
      <c r="IK160" s="100"/>
      <c r="IL160" s="100"/>
      <c r="IM160" s="100"/>
      <c r="IN160" s="100"/>
      <c r="IO160" s="100"/>
      <c r="IP160" s="100"/>
      <c r="IQ160" s="100"/>
      <c r="IR160" s="100"/>
      <c r="IS160" s="100"/>
      <c r="IT160" s="100"/>
      <c r="IU160" s="100"/>
      <c r="IV160" s="100"/>
      <c r="IW160" s="100"/>
      <c r="IX160" s="100"/>
      <c r="IY160" s="100"/>
      <c r="IZ160" s="100"/>
      <c r="JA160" s="100"/>
    </row>
    <row r="161" spans="1:261">
      <c r="A161" s="33" t="str">
        <f t="shared" si="23"/>
        <v>MLM0029</v>
      </c>
      <c r="B161" s="215" t="s">
        <v>109</v>
      </c>
      <c r="C161" s="215"/>
      <c r="D161" s="215"/>
      <c r="E161" s="215"/>
      <c r="F161" s="215"/>
      <c r="G161" s="215"/>
      <c r="H161" s="215"/>
      <c r="I161" s="215"/>
      <c r="J161" s="19">
        <f t="shared" si="24"/>
        <v>6</v>
      </c>
      <c r="K161" s="19">
        <f t="shared" si="25"/>
        <v>2</v>
      </c>
      <c r="L161" s="19">
        <f t="shared" si="26"/>
        <v>2</v>
      </c>
      <c r="M161" s="19">
        <f t="shared" si="27"/>
        <v>0</v>
      </c>
      <c r="N161" s="19">
        <f t="shared" si="28"/>
        <v>0</v>
      </c>
      <c r="O161" s="19">
        <f t="shared" si="29"/>
        <v>4</v>
      </c>
      <c r="P161" s="19">
        <f t="shared" si="30"/>
        <v>7</v>
      </c>
      <c r="Q161" s="19">
        <f t="shared" si="31"/>
        <v>11</v>
      </c>
      <c r="R161" s="30" t="str">
        <f t="shared" si="32"/>
        <v>E</v>
      </c>
      <c r="S161" s="30">
        <f t="shared" si="33"/>
        <v>0</v>
      </c>
      <c r="T161" s="30">
        <f t="shared" si="34"/>
        <v>0</v>
      </c>
      <c r="U161" s="21" t="s">
        <v>41</v>
      </c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  <c r="GJ161" s="100"/>
      <c r="GK161" s="100"/>
      <c r="GL161" s="100"/>
      <c r="GM161" s="100"/>
      <c r="GN161" s="100"/>
      <c r="GO161" s="100"/>
      <c r="GP161" s="100"/>
      <c r="GQ161" s="100"/>
      <c r="GR161" s="100"/>
      <c r="GS161" s="100"/>
      <c r="GT161" s="100"/>
      <c r="GU161" s="100"/>
      <c r="GV161" s="100"/>
      <c r="GW161" s="100"/>
      <c r="GX161" s="100"/>
      <c r="GY161" s="100"/>
      <c r="GZ161" s="100"/>
      <c r="HA161" s="100"/>
      <c r="HB161" s="100"/>
      <c r="HC161" s="100"/>
      <c r="HD161" s="100"/>
      <c r="HE161" s="100"/>
      <c r="HF161" s="100"/>
      <c r="HG161" s="100"/>
      <c r="HH161" s="100"/>
      <c r="HI161" s="100"/>
      <c r="HJ161" s="100"/>
      <c r="HK161" s="100"/>
      <c r="HL161" s="100"/>
      <c r="HM161" s="100"/>
      <c r="HN161" s="100"/>
      <c r="HO161" s="100"/>
      <c r="HP161" s="100"/>
      <c r="HQ161" s="100"/>
      <c r="HR161" s="100"/>
      <c r="HS161" s="100"/>
      <c r="HT161" s="100"/>
      <c r="HU161" s="100"/>
      <c r="HV161" s="100"/>
      <c r="HW161" s="100"/>
      <c r="HX161" s="100"/>
      <c r="HY161" s="100"/>
      <c r="HZ161" s="100"/>
      <c r="IA161" s="100"/>
      <c r="IB161" s="100"/>
      <c r="IC161" s="100"/>
      <c r="ID161" s="100"/>
      <c r="IE161" s="100"/>
      <c r="IF161" s="100"/>
      <c r="IG161" s="100"/>
      <c r="IH161" s="100"/>
      <c r="II161" s="100"/>
      <c r="IJ161" s="100"/>
      <c r="IK161" s="100"/>
      <c r="IL161" s="100"/>
      <c r="IM161" s="100"/>
      <c r="IN161" s="100"/>
      <c r="IO161" s="100"/>
      <c r="IP161" s="100"/>
      <c r="IQ161" s="100"/>
      <c r="IR161" s="100"/>
      <c r="IS161" s="100"/>
      <c r="IT161" s="100"/>
      <c r="IU161" s="100"/>
      <c r="IV161" s="100"/>
      <c r="IW161" s="100"/>
      <c r="IX161" s="100"/>
      <c r="IY161" s="100"/>
      <c r="IZ161" s="100"/>
      <c r="JA161" s="100"/>
    </row>
    <row r="162" spans="1:261">
      <c r="A162" s="33" t="s">
        <v>110</v>
      </c>
      <c r="B162" s="215" t="s">
        <v>111</v>
      </c>
      <c r="C162" s="215"/>
      <c r="D162" s="215"/>
      <c r="E162" s="215"/>
      <c r="F162" s="215"/>
      <c r="G162" s="215"/>
      <c r="H162" s="215"/>
      <c r="I162" s="215"/>
      <c r="J162" s="19">
        <f t="shared" si="24"/>
        <v>6</v>
      </c>
      <c r="K162" s="19">
        <f t="shared" si="25"/>
        <v>2</v>
      </c>
      <c r="L162" s="19">
        <f t="shared" si="26"/>
        <v>2</v>
      </c>
      <c r="M162" s="19">
        <f t="shared" si="27"/>
        <v>1</v>
      </c>
      <c r="N162" s="19">
        <f t="shared" si="28"/>
        <v>0</v>
      </c>
      <c r="O162" s="19">
        <f t="shared" si="29"/>
        <v>5</v>
      </c>
      <c r="P162" s="19">
        <f t="shared" si="30"/>
        <v>6</v>
      </c>
      <c r="Q162" s="19">
        <f t="shared" si="31"/>
        <v>11</v>
      </c>
      <c r="R162" s="30" t="str">
        <f t="shared" si="32"/>
        <v>E</v>
      </c>
      <c r="S162" s="30">
        <f t="shared" si="33"/>
        <v>0</v>
      </c>
      <c r="T162" s="30">
        <f t="shared" si="34"/>
        <v>0</v>
      </c>
      <c r="U162" s="21" t="s">
        <v>41</v>
      </c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  <c r="GB162" s="100"/>
      <c r="GC162" s="100"/>
      <c r="GD162" s="100"/>
      <c r="GE162" s="100"/>
      <c r="GF162" s="100"/>
      <c r="GG162" s="100"/>
      <c r="GH162" s="100"/>
      <c r="GI162" s="100"/>
      <c r="GJ162" s="100"/>
      <c r="GK162" s="100"/>
      <c r="GL162" s="100"/>
      <c r="GM162" s="100"/>
      <c r="GN162" s="100"/>
      <c r="GO162" s="100"/>
      <c r="GP162" s="100"/>
      <c r="GQ162" s="100"/>
      <c r="GR162" s="100"/>
      <c r="GS162" s="100"/>
      <c r="GT162" s="100"/>
      <c r="GU162" s="100"/>
      <c r="GV162" s="100"/>
      <c r="GW162" s="100"/>
      <c r="GX162" s="100"/>
      <c r="GY162" s="100"/>
      <c r="GZ162" s="100"/>
      <c r="HA162" s="100"/>
      <c r="HB162" s="100"/>
      <c r="HC162" s="100"/>
      <c r="HD162" s="100"/>
      <c r="HE162" s="100"/>
      <c r="HF162" s="100"/>
      <c r="HG162" s="100"/>
      <c r="HH162" s="100"/>
      <c r="HI162" s="100"/>
      <c r="HJ162" s="100"/>
      <c r="HK162" s="100"/>
      <c r="HL162" s="100"/>
      <c r="HM162" s="100"/>
      <c r="HN162" s="100"/>
      <c r="HO162" s="100"/>
      <c r="HP162" s="100"/>
      <c r="HQ162" s="100"/>
      <c r="HR162" s="100"/>
      <c r="HS162" s="100"/>
      <c r="HT162" s="100"/>
      <c r="HU162" s="100"/>
      <c r="HV162" s="100"/>
      <c r="HW162" s="100"/>
      <c r="HX162" s="100"/>
      <c r="HY162" s="100"/>
      <c r="HZ162" s="100"/>
      <c r="IA162" s="100"/>
      <c r="IB162" s="100"/>
      <c r="IC162" s="100"/>
      <c r="ID162" s="100"/>
      <c r="IE162" s="100"/>
      <c r="IF162" s="100"/>
      <c r="IG162" s="100"/>
      <c r="IH162" s="100"/>
      <c r="II162" s="100"/>
      <c r="IJ162" s="100"/>
      <c r="IK162" s="100"/>
      <c r="IL162" s="100"/>
      <c r="IM162" s="100"/>
      <c r="IN162" s="100"/>
      <c r="IO162" s="100"/>
      <c r="IP162" s="100"/>
      <c r="IQ162" s="100"/>
      <c r="IR162" s="100"/>
      <c r="IS162" s="100"/>
      <c r="IT162" s="100"/>
      <c r="IU162" s="100"/>
      <c r="IV162" s="100"/>
      <c r="IW162" s="100"/>
      <c r="IX162" s="100"/>
      <c r="IY162" s="100"/>
      <c r="IZ162" s="100"/>
      <c r="JA162" s="100"/>
    </row>
    <row r="163" spans="1:261">
      <c r="A163" s="33" t="str">
        <f>IF(ISNA(INDEX($A$37:$T$150,MATCH($B163,$B$37:$B$150,0),1)),"",INDEX($A$37:$T$150,MATCH($B163,$B$37:$B$150,0),1))</f>
        <v>MLX2102</v>
      </c>
      <c r="B163" s="215" t="s">
        <v>126</v>
      </c>
      <c r="C163" s="215"/>
      <c r="D163" s="215"/>
      <c r="E163" s="215"/>
      <c r="F163" s="215"/>
      <c r="G163" s="215"/>
      <c r="H163" s="215"/>
      <c r="I163" s="215"/>
      <c r="J163" s="19">
        <f t="shared" si="24"/>
        <v>6</v>
      </c>
      <c r="K163" s="19">
        <f t="shared" si="25"/>
        <v>2</v>
      </c>
      <c r="L163" s="19">
        <f t="shared" si="26"/>
        <v>1</v>
      </c>
      <c r="M163" s="19">
        <f t="shared" si="27"/>
        <v>0</v>
      </c>
      <c r="N163" s="19">
        <f t="shared" si="28"/>
        <v>2</v>
      </c>
      <c r="O163" s="19">
        <f t="shared" si="29"/>
        <v>5</v>
      </c>
      <c r="P163" s="19">
        <f t="shared" si="30"/>
        <v>6</v>
      </c>
      <c r="Q163" s="19">
        <f t="shared" si="31"/>
        <v>11</v>
      </c>
      <c r="R163" s="30">
        <f t="shared" si="32"/>
        <v>0</v>
      </c>
      <c r="S163" s="30">
        <f t="shared" si="33"/>
        <v>0</v>
      </c>
      <c r="T163" s="30" t="str">
        <f t="shared" si="34"/>
        <v>VP</v>
      </c>
      <c r="U163" s="21" t="s">
        <v>41</v>
      </c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0"/>
      <c r="IV163" s="100"/>
      <c r="IW163" s="100"/>
      <c r="IX163" s="100"/>
      <c r="IY163" s="100"/>
      <c r="IZ163" s="100"/>
      <c r="JA163" s="100"/>
    </row>
    <row r="164" spans="1:261">
      <c r="A164" s="33" t="str">
        <f>IF(ISNA(INDEX($A$37:$T$150,MATCH($B164,$B$37:$B$150,0),1)),"",INDEX($A$37:$T$150,MATCH($B164,$B$37:$B$150,0),1))</f>
        <v>MLM5005</v>
      </c>
      <c r="B164" s="181" t="s">
        <v>71</v>
      </c>
      <c r="C164" s="182"/>
      <c r="D164" s="182"/>
      <c r="E164" s="182"/>
      <c r="F164" s="182"/>
      <c r="G164" s="182"/>
      <c r="H164" s="182"/>
      <c r="I164" s="183"/>
      <c r="J164" s="19">
        <f t="shared" si="24"/>
        <v>6</v>
      </c>
      <c r="K164" s="19">
        <f t="shared" si="25"/>
        <v>2</v>
      </c>
      <c r="L164" s="19">
        <f t="shared" si="26"/>
        <v>2</v>
      </c>
      <c r="M164" s="19">
        <v>1</v>
      </c>
      <c r="N164" s="19">
        <f t="shared" si="28"/>
        <v>0</v>
      </c>
      <c r="O164" s="19">
        <f t="shared" si="29"/>
        <v>6</v>
      </c>
      <c r="P164" s="19">
        <f t="shared" si="30"/>
        <v>5</v>
      </c>
      <c r="Q164" s="19">
        <f t="shared" si="31"/>
        <v>11</v>
      </c>
      <c r="R164" s="30">
        <f t="shared" si="32"/>
        <v>0</v>
      </c>
      <c r="S164" s="30" t="str">
        <f t="shared" si="33"/>
        <v>C</v>
      </c>
      <c r="T164" s="30">
        <f t="shared" si="34"/>
        <v>0</v>
      </c>
      <c r="U164" s="21" t="s">
        <v>41</v>
      </c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  <c r="GC164" s="100"/>
      <c r="GD164" s="100"/>
      <c r="GE164" s="100"/>
      <c r="GF164" s="100"/>
      <c r="GG164" s="100"/>
      <c r="GH164" s="100"/>
      <c r="GI164" s="100"/>
      <c r="GJ164" s="100"/>
      <c r="GK164" s="100"/>
      <c r="GL164" s="100"/>
      <c r="GM164" s="100"/>
      <c r="GN164" s="100"/>
      <c r="GO164" s="100"/>
      <c r="GP164" s="100"/>
      <c r="GQ164" s="100"/>
      <c r="GR164" s="100"/>
      <c r="GS164" s="100"/>
      <c r="GT164" s="100"/>
      <c r="GU164" s="100"/>
      <c r="GV164" s="100"/>
      <c r="GW164" s="100"/>
      <c r="GX164" s="100"/>
      <c r="GY164" s="100"/>
      <c r="GZ164" s="100"/>
      <c r="HA164" s="100"/>
      <c r="HB164" s="100"/>
      <c r="HC164" s="100"/>
      <c r="HD164" s="100"/>
      <c r="HE164" s="100"/>
      <c r="HF164" s="100"/>
      <c r="HG164" s="100"/>
      <c r="HH164" s="100"/>
      <c r="HI164" s="100"/>
      <c r="HJ164" s="100"/>
      <c r="HK164" s="100"/>
      <c r="HL164" s="100"/>
      <c r="HM164" s="100"/>
      <c r="HN164" s="100"/>
      <c r="HO164" s="100"/>
      <c r="HP164" s="100"/>
      <c r="HQ164" s="100"/>
      <c r="HR164" s="100"/>
      <c r="HS164" s="100"/>
      <c r="HT164" s="100"/>
      <c r="HU164" s="100"/>
      <c r="HV164" s="100"/>
      <c r="HW164" s="100"/>
      <c r="HX164" s="100"/>
      <c r="HY164" s="100"/>
      <c r="HZ164" s="100"/>
      <c r="IA164" s="100"/>
      <c r="IB164" s="100"/>
      <c r="IC164" s="100"/>
      <c r="ID164" s="100"/>
      <c r="IE164" s="100"/>
      <c r="IF164" s="100"/>
      <c r="IG164" s="100"/>
      <c r="IH164" s="100"/>
      <c r="II164" s="100"/>
      <c r="IJ164" s="100"/>
      <c r="IK164" s="100"/>
      <c r="IL164" s="100"/>
      <c r="IM164" s="100"/>
      <c r="IN164" s="100"/>
      <c r="IO164" s="100"/>
      <c r="IP164" s="100"/>
      <c r="IQ164" s="100"/>
      <c r="IR164" s="100"/>
      <c r="IS164" s="100"/>
      <c r="IT164" s="100"/>
      <c r="IU164" s="100"/>
      <c r="IV164" s="100"/>
      <c r="IW164" s="100"/>
      <c r="IX164" s="100"/>
      <c r="IY164" s="100"/>
      <c r="IZ164" s="100"/>
      <c r="JA164" s="100"/>
    </row>
    <row r="165" spans="1:261">
      <c r="A165" s="33" t="str">
        <f>IF(ISNA(INDEX($A$37:$T$150,MATCH($B165,$B$37:$B$150,0),1)),"",INDEX($A$37:$T$150,MATCH($B165,$B$37:$B$150,0),1))</f>
        <v>MLM5006</v>
      </c>
      <c r="B165" s="181" t="s">
        <v>85</v>
      </c>
      <c r="C165" s="182"/>
      <c r="D165" s="182"/>
      <c r="E165" s="182"/>
      <c r="F165" s="182"/>
      <c r="G165" s="182"/>
      <c r="H165" s="182"/>
      <c r="I165" s="183"/>
      <c r="J165" s="19">
        <f t="shared" si="24"/>
        <v>6</v>
      </c>
      <c r="K165" s="19">
        <f t="shared" si="25"/>
        <v>2</v>
      </c>
      <c r="L165" s="19">
        <f t="shared" si="26"/>
        <v>1</v>
      </c>
      <c r="M165" s="19">
        <v>1</v>
      </c>
      <c r="N165" s="19">
        <f t="shared" si="28"/>
        <v>0</v>
      </c>
      <c r="O165" s="19">
        <f t="shared" si="29"/>
        <v>5</v>
      </c>
      <c r="P165" s="19">
        <f t="shared" si="30"/>
        <v>6</v>
      </c>
      <c r="Q165" s="19">
        <f t="shared" si="31"/>
        <v>11</v>
      </c>
      <c r="R165" s="30" t="str">
        <f t="shared" si="32"/>
        <v>E</v>
      </c>
      <c r="S165" s="30">
        <f t="shared" si="33"/>
        <v>0</v>
      </c>
      <c r="T165" s="30">
        <f t="shared" si="34"/>
        <v>0</v>
      </c>
      <c r="U165" s="21" t="s">
        <v>41</v>
      </c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100"/>
      <c r="GE165" s="100"/>
      <c r="GF165" s="100"/>
      <c r="GG165" s="100"/>
      <c r="GH165" s="100"/>
      <c r="GI165" s="100"/>
      <c r="GJ165" s="100"/>
      <c r="GK165" s="100"/>
      <c r="GL165" s="100"/>
      <c r="GM165" s="100"/>
      <c r="GN165" s="100"/>
      <c r="GO165" s="100"/>
      <c r="GP165" s="100"/>
      <c r="GQ165" s="100"/>
      <c r="GR165" s="100"/>
      <c r="GS165" s="100"/>
      <c r="GT165" s="100"/>
      <c r="GU165" s="100"/>
      <c r="GV165" s="100"/>
      <c r="GW165" s="100"/>
      <c r="GX165" s="100"/>
      <c r="GY165" s="100"/>
      <c r="GZ165" s="100"/>
      <c r="HA165" s="100"/>
      <c r="HB165" s="100"/>
      <c r="HC165" s="100"/>
      <c r="HD165" s="100"/>
      <c r="HE165" s="100"/>
      <c r="HF165" s="100"/>
      <c r="HG165" s="100"/>
      <c r="HH165" s="100"/>
      <c r="HI165" s="100"/>
      <c r="HJ165" s="100"/>
      <c r="HK165" s="100"/>
      <c r="HL165" s="100"/>
      <c r="HM165" s="100"/>
      <c r="HN165" s="100"/>
      <c r="HO165" s="100"/>
      <c r="HP165" s="100"/>
      <c r="HQ165" s="100"/>
      <c r="HR165" s="100"/>
      <c r="HS165" s="100"/>
      <c r="HT165" s="100"/>
      <c r="HU165" s="100"/>
      <c r="HV165" s="100"/>
      <c r="HW165" s="100"/>
      <c r="HX165" s="100"/>
      <c r="HY165" s="100"/>
      <c r="HZ165" s="100"/>
      <c r="IA165" s="100"/>
      <c r="IB165" s="100"/>
      <c r="IC165" s="100"/>
      <c r="ID165" s="100"/>
      <c r="IE165" s="100"/>
      <c r="IF165" s="100"/>
      <c r="IG165" s="100"/>
      <c r="IH165" s="100"/>
      <c r="II165" s="100"/>
      <c r="IJ165" s="100"/>
      <c r="IK165" s="100"/>
      <c r="IL165" s="100"/>
      <c r="IM165" s="100"/>
      <c r="IN165" s="100"/>
      <c r="IO165" s="100"/>
      <c r="IP165" s="100"/>
      <c r="IQ165" s="100"/>
      <c r="IR165" s="100"/>
      <c r="IS165" s="100"/>
      <c r="IT165" s="100"/>
      <c r="IU165" s="100"/>
      <c r="IV165" s="100"/>
      <c r="IW165" s="100"/>
      <c r="IX165" s="100"/>
      <c r="IY165" s="100"/>
      <c r="IZ165" s="100"/>
      <c r="JA165" s="100"/>
    </row>
    <row r="166" spans="1:261">
      <c r="A166" s="33" t="str">
        <f>IF(ISNA(INDEX($A$37:$T$150,MATCH($B166,$B$37:$B$150,0),1)),"",INDEX($A$37:$T$150,MATCH($B166,$B$37:$B$150,0),1))</f>
        <v>MLM5022</v>
      </c>
      <c r="B166" s="181" t="s">
        <v>87</v>
      </c>
      <c r="C166" s="182"/>
      <c r="D166" s="182"/>
      <c r="E166" s="182"/>
      <c r="F166" s="182"/>
      <c r="G166" s="182"/>
      <c r="H166" s="182"/>
      <c r="I166" s="183"/>
      <c r="J166" s="19">
        <f t="shared" si="24"/>
        <v>4</v>
      </c>
      <c r="K166" s="19">
        <f t="shared" si="25"/>
        <v>2</v>
      </c>
      <c r="L166" s="19">
        <f t="shared" si="26"/>
        <v>1</v>
      </c>
      <c r="M166" s="19">
        <f>IF(ISNA(INDEX($A$37:$T$150,MATCH($B166,$B$37:$B$150,0),13)),"",INDEX($A$37:$T$150,MATCH($B166,$B$37:$B$150,0),13))</f>
        <v>0</v>
      </c>
      <c r="N166" s="19">
        <f t="shared" si="28"/>
        <v>0</v>
      </c>
      <c r="O166" s="19">
        <f t="shared" si="29"/>
        <v>3</v>
      </c>
      <c r="P166" s="19">
        <f t="shared" si="30"/>
        <v>4</v>
      </c>
      <c r="Q166" s="19">
        <f t="shared" si="31"/>
        <v>7</v>
      </c>
      <c r="R166" s="30">
        <f t="shared" si="32"/>
        <v>0</v>
      </c>
      <c r="S166" s="30" t="str">
        <f t="shared" si="33"/>
        <v>C</v>
      </c>
      <c r="T166" s="30">
        <f t="shared" si="34"/>
        <v>0</v>
      </c>
      <c r="U166" s="21" t="s">
        <v>41</v>
      </c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  <c r="HD166" s="100"/>
      <c r="HE166" s="100"/>
      <c r="HF166" s="100"/>
      <c r="HG166" s="100"/>
      <c r="HH166" s="100"/>
      <c r="HI166" s="100"/>
      <c r="HJ166" s="100"/>
      <c r="HK166" s="100"/>
      <c r="HL166" s="100"/>
      <c r="HM166" s="100"/>
      <c r="HN166" s="100"/>
      <c r="HO166" s="100"/>
      <c r="HP166" s="100"/>
      <c r="HQ166" s="100"/>
      <c r="HR166" s="100"/>
      <c r="HS166" s="100"/>
      <c r="HT166" s="100"/>
      <c r="HU166" s="100"/>
      <c r="HV166" s="100"/>
      <c r="HW166" s="100"/>
      <c r="HX166" s="100"/>
      <c r="HY166" s="100"/>
      <c r="HZ166" s="100"/>
      <c r="IA166" s="100"/>
      <c r="IB166" s="100"/>
      <c r="IC166" s="100"/>
      <c r="ID166" s="100"/>
      <c r="IE166" s="100"/>
      <c r="IF166" s="100"/>
      <c r="IG166" s="100"/>
      <c r="IH166" s="100"/>
      <c r="II166" s="100"/>
      <c r="IJ166" s="100"/>
      <c r="IK166" s="100"/>
      <c r="IL166" s="100"/>
      <c r="IM166" s="100"/>
      <c r="IN166" s="100"/>
      <c r="IO166" s="100"/>
      <c r="IP166" s="100"/>
      <c r="IQ166" s="100"/>
      <c r="IR166" s="100"/>
      <c r="IS166" s="100"/>
      <c r="IT166" s="100"/>
      <c r="IU166" s="100"/>
      <c r="IV166" s="100"/>
      <c r="IW166" s="100"/>
      <c r="IX166" s="100"/>
      <c r="IY166" s="100"/>
      <c r="IZ166" s="100"/>
      <c r="JA166" s="100"/>
    </row>
    <row r="167" spans="1:261">
      <c r="A167" s="22" t="s">
        <v>74</v>
      </c>
      <c r="B167" s="184"/>
      <c r="C167" s="185"/>
      <c r="D167" s="185"/>
      <c r="E167" s="185"/>
      <c r="F167" s="185"/>
      <c r="G167" s="185"/>
      <c r="H167" s="185"/>
      <c r="I167" s="186"/>
      <c r="J167" s="24">
        <f>IF(ISNA(SUM(J150:J166)),"",SUM(J150:J166))</f>
        <v>96</v>
      </c>
      <c r="K167" s="24">
        <f t="shared" ref="K167:Q167" si="35">SUM(K150:K166)</f>
        <v>34</v>
      </c>
      <c r="L167" s="24">
        <f t="shared" si="35"/>
        <v>31</v>
      </c>
      <c r="M167" s="24">
        <f t="shared" si="35"/>
        <v>4</v>
      </c>
      <c r="N167" s="24">
        <f t="shared" si="35"/>
        <v>2</v>
      </c>
      <c r="O167" s="24">
        <f t="shared" si="35"/>
        <v>73</v>
      </c>
      <c r="P167" s="24">
        <f t="shared" si="35"/>
        <v>102</v>
      </c>
      <c r="Q167" s="24">
        <f t="shared" si="35"/>
        <v>175</v>
      </c>
      <c r="R167" s="22">
        <f>COUNTIF(R150:R166,"E")</f>
        <v>11</v>
      </c>
      <c r="S167" s="22">
        <f>COUNTIF(S150:S166,"C")</f>
        <v>3</v>
      </c>
      <c r="T167" s="22">
        <f>COUNTIF(T150:T166,"VP")</f>
        <v>3</v>
      </c>
      <c r="U167" s="21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100"/>
      <c r="GE167" s="100"/>
      <c r="GF167" s="100"/>
      <c r="GG167" s="100"/>
      <c r="GH167" s="100"/>
      <c r="GI167" s="100"/>
      <c r="GJ167" s="100"/>
      <c r="GK167" s="100"/>
      <c r="GL167" s="100"/>
      <c r="GM167" s="100"/>
      <c r="GN167" s="100"/>
      <c r="GO167" s="100"/>
      <c r="GP167" s="100"/>
      <c r="GQ167" s="100"/>
      <c r="GR167" s="100"/>
      <c r="GS167" s="100"/>
      <c r="GT167" s="100"/>
      <c r="GU167" s="100"/>
      <c r="GV167" s="100"/>
      <c r="GW167" s="100"/>
      <c r="GX167" s="100"/>
      <c r="GY167" s="100"/>
      <c r="GZ167" s="100"/>
      <c r="HA167" s="100"/>
      <c r="HB167" s="100"/>
      <c r="HC167" s="100"/>
      <c r="HD167" s="100"/>
      <c r="HE167" s="100"/>
      <c r="HF167" s="100"/>
      <c r="HG167" s="100"/>
      <c r="HH167" s="100"/>
      <c r="HI167" s="100"/>
      <c r="HJ167" s="100"/>
      <c r="HK167" s="100"/>
      <c r="HL167" s="100"/>
      <c r="HM167" s="100"/>
      <c r="HN167" s="100"/>
      <c r="HO167" s="100"/>
      <c r="HP167" s="100"/>
      <c r="HQ167" s="100"/>
      <c r="HR167" s="100"/>
      <c r="HS167" s="100"/>
      <c r="HT167" s="100"/>
      <c r="HU167" s="100"/>
      <c r="HV167" s="100"/>
      <c r="HW167" s="100"/>
      <c r="HX167" s="100"/>
      <c r="HY167" s="100"/>
      <c r="HZ167" s="100"/>
      <c r="IA167" s="100"/>
      <c r="IB167" s="100"/>
      <c r="IC167" s="100"/>
      <c r="ID167" s="100"/>
      <c r="IE167" s="100"/>
      <c r="IF167" s="100"/>
      <c r="IG167" s="100"/>
      <c r="IH167" s="100"/>
      <c r="II167" s="100"/>
      <c r="IJ167" s="100"/>
      <c r="IK167" s="100"/>
      <c r="IL167" s="100"/>
      <c r="IM167" s="100"/>
      <c r="IN167" s="100"/>
      <c r="IO167" s="100"/>
      <c r="IP167" s="100"/>
      <c r="IQ167" s="100"/>
      <c r="IR167" s="100"/>
      <c r="IS167" s="100"/>
      <c r="IT167" s="100"/>
      <c r="IU167" s="100"/>
      <c r="IV167" s="100"/>
      <c r="IW167" s="100"/>
      <c r="IX167" s="100"/>
      <c r="IY167" s="100"/>
      <c r="IZ167" s="100"/>
      <c r="JA167" s="100"/>
    </row>
    <row r="168" spans="1:261" ht="17.25" customHeight="1">
      <c r="A168" s="145" t="s">
        <v>191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146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  <c r="IJ168" s="100"/>
      <c r="IK168" s="100"/>
      <c r="IL168" s="100"/>
      <c r="IM168" s="100"/>
      <c r="IN168" s="100"/>
      <c r="IO168" s="100"/>
      <c r="IP168" s="100"/>
      <c r="IQ168" s="100"/>
      <c r="IR168" s="100"/>
      <c r="IS168" s="100"/>
      <c r="IT168" s="100"/>
      <c r="IU168" s="100"/>
      <c r="IV168" s="100"/>
      <c r="IW168" s="100"/>
      <c r="IX168" s="100"/>
      <c r="IY168" s="100"/>
      <c r="IZ168" s="100"/>
      <c r="JA168" s="100"/>
    </row>
    <row r="169" spans="1:261">
      <c r="A169" s="33" t="s">
        <v>70</v>
      </c>
      <c r="B169" s="215" t="s">
        <v>131</v>
      </c>
      <c r="C169" s="215"/>
      <c r="D169" s="215"/>
      <c r="E169" s="215"/>
      <c r="F169" s="215"/>
      <c r="G169" s="215"/>
      <c r="H169" s="215"/>
      <c r="I169" s="215"/>
      <c r="J169" s="19">
        <f>IF(ISNA(INDEX($A$36:$U$146,MATCH($B169,$B$36:$B$146,0),10)),"",INDEX($A$36:$U$146,MATCH($B169,$B$36:$B$146,0),10))</f>
        <v>6</v>
      </c>
      <c r="K169" s="19">
        <f>IF(ISNA(INDEX($A$36:$U$146,MATCH($B169,$B$36:$B$146,0),11)),"",INDEX($A$36:$U$146,MATCH($B169,$B$36:$B$146,0),11))</f>
        <v>2</v>
      </c>
      <c r="L169" s="19">
        <f>IF(ISNA(INDEX($A$36:$U$146,MATCH($B169,$B$36:$B$146,0),12)),"",INDEX($A$36:$U$146,MATCH($B169,$B$36:$B$146,0),12))</f>
        <v>1</v>
      </c>
      <c r="M169" s="19">
        <f>IF(ISNA(INDEX($A$36:$U$146,MATCH($B169,$B$36:$B$146,0),13)),"",INDEX($A$36:$U$146,MATCH($B169,$B$36:$B$146,0),13))</f>
        <v>0</v>
      </c>
      <c r="N169" s="19">
        <v>1</v>
      </c>
      <c r="O169" s="19">
        <f>IF(ISNA(INDEX($A$36:$U$146,MATCH($B169,$B$36:$B$146,0),15)),"",INDEX($A$36:$U$146,MATCH($B169,$B$36:$B$146,0),15))</f>
        <v>5</v>
      </c>
      <c r="P169" s="19">
        <f>IF(ISNA(INDEX($A$36:$U$146,MATCH($B169,$B$36:$B$146,0),16)),"",INDEX($A$36:$U$146,MATCH($B169,$B$36:$B$146,0),16))</f>
        <v>8</v>
      </c>
      <c r="Q169" s="19">
        <f>IF(ISNA(INDEX($A$36:$U$146,MATCH($B169,$B$36:$B$146,0),17)),"",INDEX($A$36:$U$146,MATCH($B169,$B$36:$B$146,0),17))</f>
        <v>13</v>
      </c>
      <c r="R169" s="30" t="str">
        <f>IF(ISNA(INDEX($A$36:$U$146,MATCH($B169,$B$36:$B$146,0),18)),"",INDEX($A$36:$U$146,MATCH($B169,$B$36:$B$146,0),18))</f>
        <v>E</v>
      </c>
      <c r="S169" s="30">
        <f>IF(ISNA(INDEX($A$36:$U$146,MATCH($B169,$B$36:$B$146,0),19)),"",INDEX($A$36:$U$146,MATCH($B169,$B$36:$B$146,0),19))</f>
        <v>0</v>
      </c>
      <c r="T169" s="30">
        <f>IF(ISNA(INDEX($A$36:$U$146,MATCH($B169,$B$36:$B$146,0),20)),"",INDEX($A$36:$U$146,MATCH($B169,$B$36:$B$146,0),20))</f>
        <v>0</v>
      </c>
      <c r="U169" s="21" t="s">
        <v>41</v>
      </c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0"/>
      <c r="IV169" s="100"/>
      <c r="IW169" s="100"/>
      <c r="IX169" s="100"/>
      <c r="IY169" s="100"/>
      <c r="IZ169" s="100"/>
      <c r="JA169" s="100"/>
    </row>
    <row r="170" spans="1:261">
      <c r="A170" s="22" t="s">
        <v>74</v>
      </c>
      <c r="B170" s="208"/>
      <c r="C170" s="208"/>
      <c r="D170" s="208"/>
      <c r="E170" s="208"/>
      <c r="F170" s="208"/>
      <c r="G170" s="208"/>
      <c r="H170" s="208"/>
      <c r="I170" s="208"/>
      <c r="J170" s="24">
        <f t="shared" ref="J170:Q170" si="36">SUM(J169:J169)</f>
        <v>6</v>
      </c>
      <c r="K170" s="32">
        <f t="shared" si="36"/>
        <v>2</v>
      </c>
      <c r="L170" s="32">
        <f t="shared" si="36"/>
        <v>1</v>
      </c>
      <c r="M170" s="32">
        <f t="shared" si="36"/>
        <v>0</v>
      </c>
      <c r="N170" s="32">
        <f t="shared" si="36"/>
        <v>1</v>
      </c>
      <c r="O170" s="32">
        <f t="shared" si="36"/>
        <v>5</v>
      </c>
      <c r="P170" s="32">
        <f t="shared" si="36"/>
        <v>8</v>
      </c>
      <c r="Q170" s="32">
        <f t="shared" si="36"/>
        <v>13</v>
      </c>
      <c r="R170" s="22">
        <f>COUNTIF(R169:R169,"E")</f>
        <v>1</v>
      </c>
      <c r="S170" s="74">
        <f>COUNTIF(S169:S169,"E")</f>
        <v>0</v>
      </c>
      <c r="T170" s="74">
        <f>COUNTIF(T169:T169,"E")</f>
        <v>0</v>
      </c>
      <c r="U170" s="23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  <c r="GT170" s="100"/>
      <c r="GU170" s="100"/>
      <c r="GV170" s="100"/>
      <c r="GW170" s="100"/>
      <c r="GX170" s="100"/>
      <c r="GY170" s="100"/>
      <c r="GZ170" s="100"/>
      <c r="HA170" s="100"/>
      <c r="HB170" s="100"/>
      <c r="HC170" s="100"/>
      <c r="HD170" s="100"/>
      <c r="HE170" s="100"/>
      <c r="HF170" s="100"/>
      <c r="HG170" s="100"/>
      <c r="HH170" s="100"/>
      <c r="HI170" s="100"/>
      <c r="HJ170" s="100"/>
      <c r="HK170" s="100"/>
      <c r="HL170" s="100"/>
      <c r="HM170" s="100"/>
      <c r="HN170" s="100"/>
      <c r="HO170" s="100"/>
      <c r="HP170" s="100"/>
      <c r="HQ170" s="100"/>
      <c r="HR170" s="100"/>
      <c r="HS170" s="100"/>
      <c r="HT170" s="100"/>
      <c r="HU170" s="100"/>
      <c r="HV170" s="100"/>
      <c r="HW170" s="100"/>
      <c r="HX170" s="100"/>
      <c r="HY170" s="100"/>
      <c r="HZ170" s="100"/>
      <c r="IA170" s="100"/>
      <c r="IB170" s="100"/>
      <c r="IC170" s="100"/>
      <c r="ID170" s="100"/>
      <c r="IE170" s="100"/>
      <c r="IF170" s="100"/>
      <c r="IG170" s="100"/>
      <c r="IH170" s="100"/>
      <c r="II170" s="100"/>
      <c r="IJ170" s="100"/>
      <c r="IK170" s="100"/>
      <c r="IL170" s="100"/>
      <c r="IM170" s="100"/>
      <c r="IN170" s="100"/>
      <c r="IO170" s="100"/>
      <c r="IP170" s="100"/>
      <c r="IQ170" s="100"/>
      <c r="IR170" s="100"/>
      <c r="IS170" s="100"/>
      <c r="IT170" s="100"/>
      <c r="IU170" s="100"/>
      <c r="IV170" s="100"/>
      <c r="IW170" s="100"/>
      <c r="IX170" s="100"/>
      <c r="IY170" s="100"/>
      <c r="IZ170" s="100"/>
      <c r="JA170" s="100"/>
    </row>
    <row r="171" spans="1:261">
      <c r="A171" s="187" t="s">
        <v>172</v>
      </c>
      <c r="B171" s="188"/>
      <c r="C171" s="188"/>
      <c r="D171" s="188"/>
      <c r="E171" s="188"/>
      <c r="F171" s="188"/>
      <c r="G171" s="188"/>
      <c r="H171" s="188"/>
      <c r="I171" s="189"/>
      <c r="J171" s="24">
        <f t="shared" ref="J171:T171" si="37">SUM(J167,J170)</f>
        <v>102</v>
      </c>
      <c r="K171" s="24">
        <f t="shared" si="37"/>
        <v>36</v>
      </c>
      <c r="L171" s="24">
        <f t="shared" si="37"/>
        <v>32</v>
      </c>
      <c r="M171" s="24">
        <f t="shared" si="37"/>
        <v>4</v>
      </c>
      <c r="N171" s="24">
        <f t="shared" si="37"/>
        <v>3</v>
      </c>
      <c r="O171" s="24">
        <f t="shared" si="37"/>
        <v>78</v>
      </c>
      <c r="P171" s="24">
        <f t="shared" si="37"/>
        <v>110</v>
      </c>
      <c r="Q171" s="24">
        <f t="shared" si="37"/>
        <v>188</v>
      </c>
      <c r="R171" s="24">
        <f t="shared" si="37"/>
        <v>12</v>
      </c>
      <c r="S171" s="24">
        <f t="shared" si="37"/>
        <v>3</v>
      </c>
      <c r="T171" s="24">
        <f t="shared" si="37"/>
        <v>3</v>
      </c>
      <c r="U171" s="50">
        <f>(COUNTIF($A$134:$U$140,"DF")+COUNTIF($A$150:$U$169,"DF"))/(COUNTIF($A$150:$U$169,"DF")+COUNTIF($A$179:$U$190,"DS")+COUNTIF($A$201:$U$210,"DC")+SUM(R141:T141))</f>
        <v>0.53846153846153844</v>
      </c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  <c r="IE171" s="100"/>
      <c r="IF171" s="100"/>
      <c r="IG171" s="100"/>
      <c r="IH171" s="100"/>
      <c r="II171" s="100"/>
      <c r="IJ171" s="100"/>
      <c r="IK171" s="100"/>
      <c r="IL171" s="100"/>
      <c r="IM171" s="100"/>
      <c r="IN171" s="100"/>
      <c r="IO171" s="100"/>
      <c r="IP171" s="100"/>
      <c r="IQ171" s="100"/>
      <c r="IR171" s="100"/>
      <c r="IS171" s="100"/>
      <c r="IT171" s="100"/>
      <c r="IU171" s="100"/>
      <c r="IV171" s="100"/>
      <c r="IW171" s="100"/>
      <c r="IX171" s="100"/>
      <c r="IY171" s="100"/>
      <c r="IZ171" s="100"/>
      <c r="JA171" s="100"/>
    </row>
    <row r="172" spans="1:261" ht="24.75" customHeight="1">
      <c r="A172" s="190" t="s">
        <v>173</v>
      </c>
      <c r="B172" s="191"/>
      <c r="C172" s="191"/>
      <c r="D172" s="191"/>
      <c r="E172" s="191"/>
      <c r="F172" s="191"/>
      <c r="G172" s="191"/>
      <c r="H172" s="191"/>
      <c r="I172" s="191"/>
      <c r="J172" s="192"/>
      <c r="K172" s="24">
        <f t="shared" ref="K172:Q172" si="38">K167*14+K170*12</f>
        <v>500</v>
      </c>
      <c r="L172" s="24">
        <f t="shared" si="38"/>
        <v>446</v>
      </c>
      <c r="M172" s="24">
        <f t="shared" si="38"/>
        <v>56</v>
      </c>
      <c r="N172" s="24">
        <f t="shared" si="38"/>
        <v>40</v>
      </c>
      <c r="O172" s="24">
        <f t="shared" si="38"/>
        <v>1082</v>
      </c>
      <c r="P172" s="24">
        <f t="shared" si="38"/>
        <v>1524</v>
      </c>
      <c r="Q172" s="24">
        <f t="shared" si="38"/>
        <v>2606</v>
      </c>
      <c r="R172" s="196"/>
      <c r="S172" s="197"/>
      <c r="T172" s="197"/>
      <c r="U172" s="198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0"/>
      <c r="IV172" s="100"/>
      <c r="IW172" s="100"/>
      <c r="IX172" s="100"/>
      <c r="IY172" s="100"/>
      <c r="IZ172" s="100"/>
      <c r="JA172" s="100"/>
    </row>
    <row r="173" spans="1:261" ht="27" customHeight="1">
      <c r="A173" s="193"/>
      <c r="B173" s="194"/>
      <c r="C173" s="194"/>
      <c r="D173" s="194"/>
      <c r="E173" s="194"/>
      <c r="F173" s="194"/>
      <c r="G173" s="194"/>
      <c r="H173" s="194"/>
      <c r="I173" s="194"/>
      <c r="J173" s="195"/>
      <c r="K173" s="202">
        <f>SUM(K172:N172)</f>
        <v>1042</v>
      </c>
      <c r="L173" s="203"/>
      <c r="M173" s="203"/>
      <c r="N173" s="204"/>
      <c r="O173" s="205">
        <f>Q172</f>
        <v>2606</v>
      </c>
      <c r="P173" s="206"/>
      <c r="Q173" s="207"/>
      <c r="R173" s="199"/>
      <c r="S173" s="200"/>
      <c r="T173" s="200"/>
      <c r="U173" s="201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  <c r="GT173" s="100"/>
      <c r="GU173" s="100"/>
      <c r="GV173" s="100"/>
      <c r="GW173" s="100"/>
      <c r="GX173" s="100"/>
      <c r="GY173" s="100"/>
      <c r="GZ173" s="100"/>
      <c r="HA173" s="100"/>
      <c r="HB173" s="100"/>
      <c r="HC173" s="100"/>
      <c r="HD173" s="100"/>
      <c r="HE173" s="100"/>
      <c r="HF173" s="100"/>
      <c r="HG173" s="100"/>
      <c r="HH173" s="100"/>
      <c r="HI173" s="100"/>
      <c r="HJ173" s="100"/>
      <c r="HK173" s="100"/>
      <c r="HL173" s="100"/>
      <c r="HM173" s="100"/>
      <c r="HN173" s="100"/>
      <c r="HO173" s="100"/>
      <c r="HP173" s="100"/>
      <c r="HQ173" s="100"/>
      <c r="HR173" s="100"/>
      <c r="HS173" s="100"/>
      <c r="HT173" s="100"/>
      <c r="HU173" s="100"/>
      <c r="HV173" s="100"/>
      <c r="HW173" s="100"/>
      <c r="HX173" s="100"/>
      <c r="HY173" s="100"/>
      <c r="HZ173" s="100"/>
      <c r="IA173" s="100"/>
      <c r="IB173" s="100"/>
      <c r="IC173" s="100"/>
      <c r="ID173" s="100"/>
      <c r="IE173" s="100"/>
      <c r="IF173" s="100"/>
      <c r="IG173" s="100"/>
      <c r="IH173" s="100"/>
      <c r="II173" s="100"/>
      <c r="IJ173" s="100"/>
      <c r="IK173" s="100"/>
      <c r="IL173" s="100"/>
      <c r="IM173" s="100"/>
      <c r="IN173" s="100"/>
      <c r="IO173" s="100"/>
      <c r="IP173" s="100"/>
      <c r="IQ173" s="100"/>
      <c r="IR173" s="100"/>
      <c r="IS173" s="100"/>
      <c r="IT173" s="100"/>
      <c r="IU173" s="100"/>
      <c r="IV173" s="100"/>
      <c r="IW173" s="100"/>
      <c r="IX173" s="100"/>
      <c r="IY173" s="100"/>
      <c r="IZ173" s="100"/>
      <c r="JA173" s="100"/>
    </row>
    <row r="174" spans="1:261" ht="12.75" customHeight="1">
      <c r="B174" s="2"/>
      <c r="C174" s="2"/>
      <c r="D174" s="2"/>
      <c r="E174" s="2"/>
      <c r="F174" s="2"/>
      <c r="G174" s="2"/>
      <c r="M174" s="9"/>
      <c r="N174" s="9"/>
      <c r="O174" s="9"/>
      <c r="P174" s="9"/>
      <c r="Q174" s="9"/>
      <c r="R174" s="9"/>
      <c r="S174" s="9"/>
      <c r="T174" s="9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  <c r="IE174" s="100"/>
      <c r="IF174" s="100"/>
      <c r="IG174" s="100"/>
      <c r="IH174" s="100"/>
      <c r="II174" s="100"/>
      <c r="IJ174" s="100"/>
      <c r="IK174" s="100"/>
      <c r="IL174" s="100"/>
      <c r="IM174" s="100"/>
      <c r="IN174" s="100"/>
      <c r="IO174" s="100"/>
      <c r="IP174" s="100"/>
      <c r="IQ174" s="100"/>
      <c r="IR174" s="100"/>
      <c r="IS174" s="100"/>
      <c r="IT174" s="100"/>
      <c r="IU174" s="100"/>
      <c r="IV174" s="100"/>
      <c r="IW174" s="100"/>
      <c r="IX174" s="100"/>
      <c r="IY174" s="100"/>
      <c r="IZ174" s="100"/>
      <c r="JA174" s="100"/>
    </row>
    <row r="175" spans="1:261">
      <c r="A175" s="145" t="s">
        <v>193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146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  <c r="IJ175" s="100"/>
      <c r="IK175" s="100"/>
      <c r="IL175" s="100"/>
      <c r="IM175" s="100"/>
      <c r="IN175" s="100"/>
      <c r="IO175" s="100"/>
      <c r="IP175" s="100"/>
      <c r="IQ175" s="100"/>
      <c r="IR175" s="100"/>
      <c r="IS175" s="100"/>
      <c r="IT175" s="100"/>
      <c r="IU175" s="100"/>
      <c r="IV175" s="100"/>
      <c r="IW175" s="100"/>
      <c r="IX175" s="100"/>
      <c r="IY175" s="100"/>
      <c r="IZ175" s="100"/>
      <c r="JA175" s="100"/>
    </row>
    <row r="176" spans="1:261">
      <c r="A176" s="208" t="s">
        <v>47</v>
      </c>
      <c r="B176" s="208" t="s">
        <v>48</v>
      </c>
      <c r="C176" s="208"/>
      <c r="D176" s="208"/>
      <c r="E176" s="208"/>
      <c r="F176" s="208"/>
      <c r="G176" s="208"/>
      <c r="H176" s="208"/>
      <c r="I176" s="208"/>
      <c r="J176" s="144" t="s">
        <v>49</v>
      </c>
      <c r="K176" s="141" t="s">
        <v>50</v>
      </c>
      <c r="L176" s="142"/>
      <c r="M176" s="142"/>
      <c r="N176" s="143"/>
      <c r="O176" s="144" t="s">
        <v>51</v>
      </c>
      <c r="P176" s="144"/>
      <c r="Q176" s="144"/>
      <c r="R176" s="144" t="s">
        <v>52</v>
      </c>
      <c r="S176" s="144"/>
      <c r="T176" s="144"/>
      <c r="U176" s="144" t="s">
        <v>53</v>
      </c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  <c r="GB176" s="100"/>
      <c r="GC176" s="100"/>
      <c r="GD176" s="100"/>
      <c r="GE176" s="100"/>
      <c r="GF176" s="100"/>
      <c r="GG176" s="100"/>
      <c r="GH176" s="100"/>
      <c r="GI176" s="100"/>
      <c r="GJ176" s="100"/>
      <c r="GK176" s="100"/>
      <c r="GL176" s="100"/>
      <c r="GM176" s="100"/>
      <c r="GN176" s="100"/>
      <c r="GO176" s="100"/>
      <c r="GP176" s="100"/>
      <c r="GQ176" s="100"/>
      <c r="GR176" s="100"/>
      <c r="GS176" s="100"/>
      <c r="GT176" s="100"/>
      <c r="GU176" s="100"/>
      <c r="GV176" s="100"/>
      <c r="GW176" s="100"/>
      <c r="GX176" s="100"/>
      <c r="GY176" s="100"/>
      <c r="GZ176" s="100"/>
      <c r="HA176" s="100"/>
      <c r="HB176" s="100"/>
      <c r="HC176" s="100"/>
      <c r="HD176" s="100"/>
      <c r="HE176" s="100"/>
      <c r="HF176" s="100"/>
      <c r="HG176" s="100"/>
      <c r="HH176" s="100"/>
      <c r="HI176" s="100"/>
      <c r="HJ176" s="100"/>
      <c r="HK176" s="100"/>
      <c r="HL176" s="100"/>
      <c r="HM176" s="100"/>
      <c r="HN176" s="100"/>
      <c r="HO176" s="100"/>
      <c r="HP176" s="100"/>
      <c r="HQ176" s="100"/>
      <c r="HR176" s="100"/>
      <c r="HS176" s="100"/>
      <c r="HT176" s="100"/>
      <c r="HU176" s="100"/>
      <c r="HV176" s="100"/>
      <c r="HW176" s="100"/>
      <c r="HX176" s="100"/>
      <c r="HY176" s="100"/>
      <c r="HZ176" s="100"/>
      <c r="IA176" s="100"/>
      <c r="IB176" s="100"/>
      <c r="IC176" s="100"/>
      <c r="ID176" s="100"/>
      <c r="IE176" s="100"/>
      <c r="IF176" s="100"/>
      <c r="IG176" s="100"/>
      <c r="IH176" s="100"/>
      <c r="II176" s="100"/>
      <c r="IJ176" s="100"/>
      <c r="IK176" s="100"/>
      <c r="IL176" s="100"/>
      <c r="IM176" s="100"/>
      <c r="IN176" s="100"/>
      <c r="IO176" s="100"/>
      <c r="IP176" s="100"/>
      <c r="IQ176" s="100"/>
      <c r="IR176" s="100"/>
      <c r="IS176" s="100"/>
      <c r="IT176" s="100"/>
      <c r="IU176" s="100"/>
      <c r="IV176" s="100"/>
      <c r="IW176" s="100"/>
      <c r="IX176" s="100"/>
      <c r="IY176" s="100"/>
      <c r="IZ176" s="100"/>
      <c r="JA176" s="100"/>
    </row>
    <row r="177" spans="1:261">
      <c r="A177" s="208"/>
      <c r="B177" s="208"/>
      <c r="C177" s="208"/>
      <c r="D177" s="208"/>
      <c r="E177" s="208"/>
      <c r="F177" s="208"/>
      <c r="G177" s="208"/>
      <c r="H177" s="208"/>
      <c r="I177" s="208"/>
      <c r="J177" s="144"/>
      <c r="K177" s="31" t="s">
        <v>54</v>
      </c>
      <c r="L177" s="31" t="s">
        <v>55</v>
      </c>
      <c r="M177" s="31" t="s">
        <v>56</v>
      </c>
      <c r="N177" s="31" t="s">
        <v>57</v>
      </c>
      <c r="O177" s="31" t="s">
        <v>58</v>
      </c>
      <c r="P177" s="31" t="s">
        <v>32</v>
      </c>
      <c r="Q177" s="31" t="s">
        <v>59</v>
      </c>
      <c r="R177" s="31" t="s">
        <v>60</v>
      </c>
      <c r="S177" s="31" t="s">
        <v>54</v>
      </c>
      <c r="T177" s="31" t="s">
        <v>61</v>
      </c>
      <c r="U177" s="144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  <c r="GB177" s="100"/>
      <c r="GC177" s="100"/>
      <c r="GD177" s="100"/>
      <c r="GE177" s="100"/>
      <c r="GF177" s="100"/>
      <c r="GG177" s="100"/>
      <c r="GH177" s="100"/>
      <c r="GI177" s="100"/>
      <c r="GJ177" s="100"/>
      <c r="GK177" s="100"/>
      <c r="GL177" s="100"/>
      <c r="GM177" s="100"/>
      <c r="GN177" s="100"/>
      <c r="GO177" s="100"/>
      <c r="GP177" s="100"/>
      <c r="GQ177" s="100"/>
      <c r="GR177" s="100"/>
      <c r="GS177" s="100"/>
      <c r="GT177" s="100"/>
      <c r="GU177" s="100"/>
      <c r="GV177" s="100"/>
      <c r="GW177" s="100"/>
      <c r="GX177" s="100"/>
      <c r="GY177" s="100"/>
      <c r="GZ177" s="100"/>
      <c r="HA177" s="100"/>
      <c r="HB177" s="100"/>
      <c r="HC177" s="100"/>
      <c r="HD177" s="100"/>
      <c r="HE177" s="100"/>
      <c r="HF177" s="100"/>
      <c r="HG177" s="100"/>
      <c r="HH177" s="100"/>
      <c r="HI177" s="100"/>
      <c r="HJ177" s="100"/>
      <c r="HK177" s="100"/>
      <c r="HL177" s="100"/>
      <c r="HM177" s="100"/>
      <c r="HN177" s="100"/>
      <c r="HO177" s="100"/>
      <c r="HP177" s="100"/>
      <c r="HQ177" s="100"/>
      <c r="HR177" s="100"/>
      <c r="HS177" s="100"/>
      <c r="HT177" s="100"/>
      <c r="HU177" s="100"/>
      <c r="HV177" s="100"/>
      <c r="HW177" s="100"/>
      <c r="HX177" s="100"/>
      <c r="HY177" s="100"/>
      <c r="HZ177" s="100"/>
      <c r="IA177" s="100"/>
      <c r="IB177" s="100"/>
      <c r="IC177" s="100"/>
      <c r="ID177" s="100"/>
      <c r="IE177" s="100"/>
      <c r="IF177" s="100"/>
      <c r="IG177" s="100"/>
      <c r="IH177" s="100"/>
      <c r="II177" s="100"/>
      <c r="IJ177" s="100"/>
      <c r="IK177" s="100"/>
      <c r="IL177" s="100"/>
      <c r="IM177" s="100"/>
      <c r="IN177" s="100"/>
      <c r="IO177" s="100"/>
      <c r="IP177" s="100"/>
      <c r="IQ177" s="100"/>
      <c r="IR177" s="100"/>
      <c r="IS177" s="100"/>
      <c r="IT177" s="100"/>
      <c r="IU177" s="100"/>
      <c r="IV177" s="100"/>
      <c r="IW177" s="100"/>
      <c r="IX177" s="100"/>
      <c r="IY177" s="100"/>
      <c r="IZ177" s="100"/>
      <c r="JA177" s="100"/>
    </row>
    <row r="178" spans="1:261">
      <c r="A178" s="145" t="s">
        <v>190</v>
      </c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146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  <c r="GB178" s="100"/>
      <c r="GC178" s="100"/>
      <c r="GD178" s="100"/>
      <c r="GE178" s="100"/>
      <c r="GF178" s="100"/>
      <c r="GG178" s="100"/>
      <c r="GH178" s="100"/>
      <c r="GI178" s="100"/>
      <c r="GJ178" s="100"/>
      <c r="GK178" s="100"/>
      <c r="GL178" s="100"/>
      <c r="GM178" s="100"/>
      <c r="GN178" s="100"/>
      <c r="GO178" s="100"/>
      <c r="GP178" s="100"/>
      <c r="GQ178" s="100"/>
      <c r="GR178" s="100"/>
      <c r="GS178" s="100"/>
      <c r="GT178" s="100"/>
      <c r="GU178" s="100"/>
      <c r="GV178" s="100"/>
      <c r="GW178" s="100"/>
      <c r="GX178" s="100"/>
      <c r="GY178" s="100"/>
      <c r="GZ178" s="100"/>
      <c r="HA178" s="100"/>
      <c r="HB178" s="100"/>
      <c r="HC178" s="100"/>
      <c r="HD178" s="100"/>
      <c r="HE178" s="100"/>
      <c r="HF178" s="100"/>
      <c r="HG178" s="100"/>
      <c r="HH178" s="100"/>
      <c r="HI178" s="100"/>
      <c r="HJ178" s="100"/>
      <c r="HK178" s="100"/>
      <c r="HL178" s="100"/>
      <c r="HM178" s="100"/>
      <c r="HN178" s="100"/>
      <c r="HO178" s="100"/>
      <c r="HP178" s="100"/>
      <c r="HQ178" s="100"/>
      <c r="HR178" s="100"/>
      <c r="HS178" s="100"/>
      <c r="HT178" s="100"/>
      <c r="HU178" s="100"/>
      <c r="HV178" s="100"/>
      <c r="HW178" s="100"/>
      <c r="HX178" s="100"/>
      <c r="HY178" s="100"/>
      <c r="HZ178" s="100"/>
      <c r="IA178" s="100"/>
      <c r="IB178" s="100"/>
      <c r="IC178" s="100"/>
      <c r="ID178" s="100"/>
      <c r="IE178" s="100"/>
      <c r="IF178" s="100"/>
      <c r="IG178" s="100"/>
      <c r="IH178" s="100"/>
      <c r="II178" s="100"/>
      <c r="IJ178" s="100"/>
      <c r="IK178" s="100"/>
      <c r="IL178" s="100"/>
      <c r="IM178" s="100"/>
      <c r="IN178" s="100"/>
      <c r="IO178" s="100"/>
      <c r="IP178" s="100"/>
      <c r="IQ178" s="100"/>
      <c r="IR178" s="100"/>
      <c r="IS178" s="100"/>
      <c r="IT178" s="100"/>
      <c r="IU178" s="100"/>
      <c r="IV178" s="100"/>
      <c r="IW178" s="100"/>
      <c r="IX178" s="100"/>
      <c r="IY178" s="100"/>
      <c r="IZ178" s="100"/>
      <c r="JA178" s="100"/>
    </row>
    <row r="179" spans="1:261">
      <c r="A179" s="33" t="str">
        <f t="shared" ref="A179:A186" si="39">IF(ISNA(INDEX($A$37:$T$145,MATCH($B179,$B$37:$B$145,0),1)),"",INDEX($A$37:$T$145,MATCH($B179,$B$37:$B$145,0),1))</f>
        <v>MLM0023</v>
      </c>
      <c r="B179" s="215" t="s">
        <v>65</v>
      </c>
      <c r="C179" s="215"/>
      <c r="D179" s="215"/>
      <c r="E179" s="215"/>
      <c r="F179" s="215"/>
      <c r="G179" s="215"/>
      <c r="H179" s="215"/>
      <c r="I179" s="215"/>
      <c r="J179" s="19">
        <f t="shared" ref="J179:J186" si="40">IF(ISNA(INDEX($A$37:$T$145,MATCH($B179,$B$37:$B$145,0),10)),"",INDEX($A$37:$T$145,MATCH($B179,$B$37:$B$145,0),10))</f>
        <v>6</v>
      </c>
      <c r="K179" s="19">
        <f t="shared" ref="K179:K186" si="41">IF(ISNA(INDEX($A$37:$T$145,MATCH($B179,$B$37:$B$145,0),11)),"",INDEX($A$37:$T$145,MATCH($B179,$B$37:$B$145,0),11))</f>
        <v>2</v>
      </c>
      <c r="L179" s="19">
        <f t="shared" ref="L179:L186" si="42">IF(ISNA(INDEX($A$37:$T$145,MATCH($B179,$B$37:$B$145,0),12)),"",INDEX($A$37:$T$145,MATCH($B179,$B$37:$B$145,0),12))</f>
        <v>2</v>
      </c>
      <c r="M179" s="19">
        <f t="shared" ref="M179:M184" si="43">IF(ISNA(INDEX($A$37:$T$145,MATCH($B179,$B$37:$B$145,0),13)),"",INDEX($A$37:$T$145,MATCH($B179,$B$37:$B$145,0),13))</f>
        <v>0</v>
      </c>
      <c r="N179" s="19">
        <f t="shared" ref="N179:N185" si="44">IF(ISNA(INDEX($A$36:$U$137,MATCH($B179,$B$36:$B$137,0),14)),"",INDEX($A$36:$U$137,MATCH($B179,$B$36:$B$137,0),14))</f>
        <v>0</v>
      </c>
      <c r="O179" s="19">
        <f t="shared" ref="O179:O186" si="45">IF(ISNA(INDEX($A$36:$U$137,MATCH($B179,$B$36:$B$137,0),15)),"",INDEX($A$36:$U$137,MATCH($B179,$B$36:$B$137,0),15))</f>
        <v>4</v>
      </c>
      <c r="P179" s="19">
        <f t="shared" ref="P179:P186" si="46">IF(ISNA(INDEX($A$36:$U$137,MATCH($B179,$B$36:$B$137,0),16)),"",INDEX($A$36:$U$137,MATCH($B179,$B$36:$B$137,0),16))</f>
        <v>7</v>
      </c>
      <c r="Q179" s="19">
        <f t="shared" ref="Q179:Q186" si="47">IF(ISNA(INDEX($A$36:$U$137,MATCH($B179,$B$36:$B$137,0),17)),"",INDEX($A$36:$U$137,MATCH($B179,$B$36:$B$137,0),17))</f>
        <v>11</v>
      </c>
      <c r="R179" s="30">
        <f>IF(ISNA(INDEX($A$36:$U$137,MATCH($B179,$B$36:$B$137,0),18)),"",INDEX($A$36:$U$137,MATCH($B179,$B$36:$B$137,0),18))</f>
        <v>0</v>
      </c>
      <c r="S179" s="30">
        <f>IF(ISNA(INDEX($A$36:$U$137,MATCH($B179,$B$36:$B$137,0),19)),"",INDEX($A$36:$U$137,MATCH($B179,$B$36:$B$137,0),19))</f>
        <v>0</v>
      </c>
      <c r="T179" s="30" t="str">
        <f>IF(ISNA(INDEX($A$36:$U$137,MATCH($B179,$B$36:$B$137,0),20)),"",INDEX($A$36:$U$137,MATCH($B179,$B$36:$B$137,0),20))</f>
        <v>VP</v>
      </c>
      <c r="U179" s="18" t="s">
        <v>43</v>
      </c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0"/>
      <c r="HE179" s="100"/>
      <c r="HF179" s="100"/>
      <c r="HG179" s="100"/>
      <c r="HH179" s="100"/>
      <c r="HI179" s="100"/>
      <c r="HJ179" s="100"/>
      <c r="HK179" s="100"/>
      <c r="HL179" s="100"/>
      <c r="HM179" s="100"/>
      <c r="HN179" s="100"/>
      <c r="HO179" s="100"/>
      <c r="HP179" s="100"/>
      <c r="HQ179" s="100"/>
      <c r="HR179" s="100"/>
      <c r="HS179" s="100"/>
      <c r="HT179" s="100"/>
      <c r="HU179" s="100"/>
      <c r="HV179" s="100"/>
      <c r="HW179" s="100"/>
      <c r="HX179" s="100"/>
      <c r="HY179" s="100"/>
      <c r="HZ179" s="100"/>
      <c r="IA179" s="100"/>
      <c r="IB179" s="100"/>
      <c r="IC179" s="100"/>
      <c r="ID179" s="100"/>
      <c r="IE179" s="100"/>
      <c r="IF179" s="100"/>
      <c r="IG179" s="100"/>
      <c r="IH179" s="100"/>
      <c r="II179" s="100"/>
      <c r="IJ179" s="100"/>
      <c r="IK179" s="100"/>
      <c r="IL179" s="100"/>
      <c r="IM179" s="100"/>
      <c r="IN179" s="100"/>
      <c r="IO179" s="100"/>
      <c r="IP179" s="100"/>
      <c r="IQ179" s="100"/>
      <c r="IR179" s="100"/>
      <c r="IS179" s="100"/>
      <c r="IT179" s="100"/>
      <c r="IU179" s="100"/>
      <c r="IV179" s="100"/>
      <c r="IW179" s="100"/>
      <c r="IX179" s="100"/>
      <c r="IY179" s="100"/>
      <c r="IZ179" s="100"/>
      <c r="JA179" s="100"/>
    </row>
    <row r="180" spans="1:261">
      <c r="A180" s="33" t="str">
        <f t="shared" si="39"/>
        <v>MLM0016</v>
      </c>
      <c r="B180" s="215" t="s">
        <v>96</v>
      </c>
      <c r="C180" s="215"/>
      <c r="D180" s="215"/>
      <c r="E180" s="215"/>
      <c r="F180" s="215"/>
      <c r="G180" s="215"/>
      <c r="H180" s="215"/>
      <c r="I180" s="215"/>
      <c r="J180" s="19">
        <f t="shared" si="40"/>
        <v>6</v>
      </c>
      <c r="K180" s="19">
        <f t="shared" si="41"/>
        <v>2</v>
      </c>
      <c r="L180" s="19">
        <f t="shared" si="42"/>
        <v>2</v>
      </c>
      <c r="M180" s="19">
        <f t="shared" si="43"/>
        <v>0</v>
      </c>
      <c r="N180" s="19">
        <f t="shared" si="44"/>
        <v>0</v>
      </c>
      <c r="O180" s="19">
        <f t="shared" si="45"/>
        <v>4</v>
      </c>
      <c r="P180" s="19">
        <f t="shared" si="46"/>
        <v>7</v>
      </c>
      <c r="Q180" s="19">
        <f t="shared" si="47"/>
        <v>11</v>
      </c>
      <c r="R180" s="30" t="str">
        <f>IF(ISNA(INDEX($A$36:$U$137,MATCH($B180,$B$36:$B$137,0),18)),"",INDEX($A$36:$U$137,MATCH($B180,$B$36:$B$137,0),18))</f>
        <v>E</v>
      </c>
      <c r="S180" s="30">
        <f>IF(ISNA(INDEX($A$36:$U$137,MATCH($B180,$B$36:$B$137,0),19)),"",INDEX($A$36:$U$137,MATCH($B180,$B$36:$B$137,0),19))</f>
        <v>0</v>
      </c>
      <c r="T180" s="30">
        <f>IF(ISNA(INDEX($A$36:$U$137,MATCH($B180,$B$36:$B$137,0),20)),"",INDEX($A$36:$U$137,MATCH($B180,$B$36:$B$137,0),20))</f>
        <v>0</v>
      </c>
      <c r="U180" s="18" t="s">
        <v>43</v>
      </c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  <c r="GB180" s="100"/>
      <c r="GC180" s="100"/>
      <c r="GD180" s="100"/>
      <c r="GE180" s="100"/>
      <c r="GF180" s="100"/>
      <c r="GG180" s="100"/>
      <c r="GH180" s="100"/>
      <c r="GI180" s="100"/>
      <c r="GJ180" s="100"/>
      <c r="GK180" s="100"/>
      <c r="GL180" s="100"/>
      <c r="GM180" s="100"/>
      <c r="GN180" s="100"/>
      <c r="GO180" s="100"/>
      <c r="GP180" s="100"/>
      <c r="GQ180" s="100"/>
      <c r="GR180" s="100"/>
      <c r="GS180" s="100"/>
      <c r="GT180" s="100"/>
      <c r="GU180" s="100"/>
      <c r="GV180" s="100"/>
      <c r="GW180" s="100"/>
      <c r="GX180" s="100"/>
      <c r="GY180" s="100"/>
      <c r="GZ180" s="100"/>
      <c r="HA180" s="100"/>
      <c r="HB180" s="100"/>
      <c r="HC180" s="100"/>
      <c r="HD180" s="100"/>
      <c r="HE180" s="100"/>
      <c r="HF180" s="100"/>
      <c r="HG180" s="100"/>
      <c r="HH180" s="100"/>
      <c r="HI180" s="100"/>
      <c r="HJ180" s="100"/>
      <c r="HK180" s="100"/>
      <c r="HL180" s="100"/>
      <c r="HM180" s="100"/>
      <c r="HN180" s="100"/>
      <c r="HO180" s="100"/>
      <c r="HP180" s="100"/>
      <c r="HQ180" s="100"/>
      <c r="HR180" s="100"/>
      <c r="HS180" s="100"/>
      <c r="HT180" s="100"/>
      <c r="HU180" s="100"/>
      <c r="HV180" s="100"/>
      <c r="HW180" s="100"/>
      <c r="HX180" s="100"/>
      <c r="HY180" s="100"/>
      <c r="HZ180" s="100"/>
      <c r="IA180" s="100"/>
      <c r="IB180" s="100"/>
      <c r="IC180" s="100"/>
      <c r="ID180" s="100"/>
      <c r="IE180" s="100"/>
      <c r="IF180" s="100"/>
      <c r="IG180" s="100"/>
      <c r="IH180" s="100"/>
      <c r="II180" s="100"/>
      <c r="IJ180" s="100"/>
      <c r="IK180" s="100"/>
      <c r="IL180" s="100"/>
      <c r="IM180" s="100"/>
      <c r="IN180" s="100"/>
      <c r="IO180" s="100"/>
      <c r="IP180" s="100"/>
      <c r="IQ180" s="100"/>
      <c r="IR180" s="100"/>
      <c r="IS180" s="100"/>
      <c r="IT180" s="100"/>
      <c r="IU180" s="100"/>
      <c r="IV180" s="100"/>
      <c r="IW180" s="100"/>
      <c r="IX180" s="100"/>
      <c r="IY180" s="100"/>
      <c r="IZ180" s="100"/>
      <c r="JA180" s="100"/>
    </row>
    <row r="181" spans="1:261">
      <c r="A181" s="33" t="str">
        <f t="shared" si="39"/>
        <v>MLM0027</v>
      </c>
      <c r="B181" s="215" t="s">
        <v>105</v>
      </c>
      <c r="C181" s="215"/>
      <c r="D181" s="215"/>
      <c r="E181" s="215"/>
      <c r="F181" s="215"/>
      <c r="G181" s="215"/>
      <c r="H181" s="215"/>
      <c r="I181" s="215"/>
      <c r="J181" s="19">
        <f t="shared" si="40"/>
        <v>6</v>
      </c>
      <c r="K181" s="19">
        <f t="shared" si="41"/>
        <v>2</v>
      </c>
      <c r="L181" s="19">
        <f t="shared" si="42"/>
        <v>1</v>
      </c>
      <c r="M181" s="19">
        <f t="shared" si="43"/>
        <v>2</v>
      </c>
      <c r="N181" s="19">
        <f t="shared" si="44"/>
        <v>0</v>
      </c>
      <c r="O181" s="19">
        <f t="shared" si="45"/>
        <v>5</v>
      </c>
      <c r="P181" s="19">
        <f t="shared" si="46"/>
        <v>6</v>
      </c>
      <c r="Q181" s="19">
        <f t="shared" si="47"/>
        <v>11</v>
      </c>
      <c r="R181" s="30" t="str">
        <f>IF(ISNA(INDEX($A$36:$U$137,MATCH($B181,$B$36:$B$137,0),18)),"",INDEX($A$36:$U$137,MATCH($B181,$B$36:$B$137,0),18))</f>
        <v>E</v>
      </c>
      <c r="S181" s="30">
        <f>IF(ISNA(INDEX($A$36:$U$137,MATCH($B181,$B$36:$B$137,0),19)),"",INDEX($A$36:$U$137,MATCH($B181,$B$36:$B$137,0),19))</f>
        <v>0</v>
      </c>
      <c r="T181" s="30">
        <f>IF(ISNA(INDEX($A$36:$U$137,MATCH($B181,$B$36:$B$137,0),20)),"",INDEX($A$36:$U$137,MATCH($B181,$B$36:$B$137,0),20))</f>
        <v>0</v>
      </c>
      <c r="U181" s="18" t="s">
        <v>43</v>
      </c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00"/>
      <c r="GX181" s="100"/>
      <c r="GY181" s="100"/>
      <c r="GZ181" s="100"/>
      <c r="HA181" s="100"/>
      <c r="HB181" s="100"/>
      <c r="HC181" s="100"/>
      <c r="HD181" s="100"/>
      <c r="HE181" s="100"/>
      <c r="HF181" s="100"/>
      <c r="HG181" s="100"/>
      <c r="HH181" s="100"/>
      <c r="HI181" s="100"/>
      <c r="HJ181" s="100"/>
      <c r="HK181" s="100"/>
      <c r="HL181" s="100"/>
      <c r="HM181" s="100"/>
      <c r="HN181" s="100"/>
      <c r="HO181" s="100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100"/>
      <c r="IB181" s="100"/>
      <c r="IC181" s="100"/>
      <c r="ID181" s="100"/>
      <c r="IE181" s="100"/>
      <c r="IF181" s="100"/>
      <c r="IG181" s="100"/>
      <c r="IH181" s="100"/>
      <c r="II181" s="100"/>
      <c r="IJ181" s="100"/>
      <c r="IK181" s="100"/>
      <c r="IL181" s="100"/>
      <c r="IM181" s="100"/>
      <c r="IN181" s="100"/>
      <c r="IO181" s="100"/>
      <c r="IP181" s="100"/>
      <c r="IQ181" s="100"/>
      <c r="IR181" s="100"/>
      <c r="IS181" s="100"/>
      <c r="IT181" s="100"/>
      <c r="IU181" s="100"/>
      <c r="IV181" s="100"/>
      <c r="IW181" s="100"/>
      <c r="IX181" s="100"/>
      <c r="IY181" s="100"/>
      <c r="IZ181" s="100"/>
      <c r="JA181" s="100"/>
    </row>
    <row r="182" spans="1:261">
      <c r="A182" s="33" t="str">
        <f t="shared" si="39"/>
        <v>MLX2101</v>
      </c>
      <c r="B182" s="215" t="s">
        <v>113</v>
      </c>
      <c r="C182" s="215"/>
      <c r="D182" s="215"/>
      <c r="E182" s="215"/>
      <c r="F182" s="215"/>
      <c r="G182" s="215"/>
      <c r="H182" s="215"/>
      <c r="I182" s="215"/>
      <c r="J182" s="19">
        <f t="shared" si="40"/>
        <v>6</v>
      </c>
      <c r="K182" s="19">
        <f t="shared" si="41"/>
        <v>2</v>
      </c>
      <c r="L182" s="19">
        <f t="shared" si="42"/>
        <v>1</v>
      </c>
      <c r="M182" s="19">
        <f t="shared" si="43"/>
        <v>0</v>
      </c>
      <c r="N182" s="19">
        <f t="shared" si="44"/>
        <v>0</v>
      </c>
      <c r="O182" s="19">
        <f t="shared" si="45"/>
        <v>3</v>
      </c>
      <c r="P182" s="19">
        <f t="shared" si="46"/>
        <v>8</v>
      </c>
      <c r="Q182" s="19">
        <f t="shared" si="47"/>
        <v>11</v>
      </c>
      <c r="R182" s="30">
        <f>IF(ISNA(INDEX($A$36:$U$137,MATCH($B182,$B$36:$B$137,0),18)),"",INDEX($A$36:$U$137,MATCH($B182,$B$36:$B$137,0),18))</f>
        <v>0</v>
      </c>
      <c r="S182" s="30" t="s">
        <v>54</v>
      </c>
      <c r="T182" s="30"/>
      <c r="U182" s="18" t="s">
        <v>43</v>
      </c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  <c r="IL182" s="100"/>
      <c r="IM182" s="100"/>
      <c r="IN182" s="100"/>
      <c r="IO182" s="100"/>
      <c r="IP182" s="100"/>
      <c r="IQ182" s="100"/>
      <c r="IR182" s="100"/>
      <c r="IS182" s="100"/>
      <c r="IT182" s="100"/>
      <c r="IU182" s="100"/>
      <c r="IV182" s="100"/>
      <c r="IW182" s="100"/>
      <c r="IX182" s="100"/>
      <c r="IY182" s="100"/>
      <c r="IZ182" s="100"/>
      <c r="JA182" s="100"/>
    </row>
    <row r="183" spans="1:261">
      <c r="A183" s="33" t="str">
        <f t="shared" si="39"/>
        <v>MLM0004</v>
      </c>
      <c r="B183" s="215" t="s">
        <v>118</v>
      </c>
      <c r="C183" s="215"/>
      <c r="D183" s="215"/>
      <c r="E183" s="215"/>
      <c r="F183" s="215"/>
      <c r="G183" s="215"/>
      <c r="H183" s="215"/>
      <c r="I183" s="215"/>
      <c r="J183" s="19">
        <f t="shared" si="40"/>
        <v>5</v>
      </c>
      <c r="K183" s="19">
        <f t="shared" si="41"/>
        <v>2</v>
      </c>
      <c r="L183" s="19">
        <f t="shared" si="42"/>
        <v>2</v>
      </c>
      <c r="M183" s="19">
        <f t="shared" si="43"/>
        <v>0</v>
      </c>
      <c r="N183" s="19">
        <f t="shared" si="44"/>
        <v>0</v>
      </c>
      <c r="O183" s="19">
        <f t="shared" si="45"/>
        <v>4</v>
      </c>
      <c r="P183" s="19">
        <f t="shared" si="46"/>
        <v>5</v>
      </c>
      <c r="Q183" s="19">
        <f t="shared" si="47"/>
        <v>9</v>
      </c>
      <c r="R183" s="30"/>
      <c r="S183" s="30" t="s">
        <v>54</v>
      </c>
      <c r="T183" s="30">
        <f>IF(ISNA(INDEX($A$36:$U$137,MATCH($B183,$B$36:$B$137,0),20)),"",INDEX($A$36:$U$137,MATCH($B183,$B$36:$B$137,0),20))</f>
        <v>0</v>
      </c>
      <c r="U183" s="18" t="s">
        <v>43</v>
      </c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00"/>
      <c r="GX183" s="100"/>
      <c r="GY183" s="100"/>
      <c r="GZ183" s="100"/>
      <c r="HA183" s="100"/>
      <c r="HB183" s="100"/>
      <c r="HC183" s="100"/>
      <c r="HD183" s="100"/>
      <c r="HE183" s="100"/>
      <c r="HF183" s="100"/>
      <c r="HG183" s="100"/>
      <c r="HH183" s="100"/>
      <c r="HI183" s="100"/>
      <c r="HJ183" s="100"/>
      <c r="HK183" s="100"/>
      <c r="HL183" s="100"/>
      <c r="HM183" s="100"/>
      <c r="HN183" s="100"/>
      <c r="HO183" s="100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100"/>
      <c r="IB183" s="100"/>
      <c r="IC183" s="100"/>
      <c r="ID183" s="100"/>
      <c r="IE183" s="100"/>
      <c r="IF183" s="100"/>
      <c r="IG183" s="100"/>
      <c r="IH183" s="100"/>
      <c r="II183" s="100"/>
      <c r="IJ183" s="100"/>
      <c r="IK183" s="100"/>
      <c r="IL183" s="100"/>
      <c r="IM183" s="100"/>
      <c r="IN183" s="100"/>
      <c r="IO183" s="100"/>
      <c r="IP183" s="100"/>
      <c r="IQ183" s="100"/>
      <c r="IR183" s="100"/>
      <c r="IS183" s="100"/>
      <c r="IT183" s="100"/>
      <c r="IU183" s="100"/>
      <c r="IV183" s="100"/>
      <c r="IW183" s="100"/>
      <c r="IX183" s="100"/>
      <c r="IY183" s="100"/>
      <c r="IZ183" s="100"/>
      <c r="JA183" s="100"/>
    </row>
    <row r="184" spans="1:261">
      <c r="A184" s="33" t="str">
        <f t="shared" si="39"/>
        <v>MLM0030</v>
      </c>
      <c r="B184" s="215" t="s">
        <v>120</v>
      </c>
      <c r="C184" s="215"/>
      <c r="D184" s="215"/>
      <c r="E184" s="215"/>
      <c r="F184" s="215"/>
      <c r="G184" s="215"/>
      <c r="H184" s="215"/>
      <c r="I184" s="215"/>
      <c r="J184" s="19">
        <f t="shared" si="40"/>
        <v>5</v>
      </c>
      <c r="K184" s="19">
        <f t="shared" si="41"/>
        <v>2</v>
      </c>
      <c r="L184" s="19">
        <f t="shared" si="42"/>
        <v>2</v>
      </c>
      <c r="M184" s="19">
        <f t="shared" si="43"/>
        <v>1</v>
      </c>
      <c r="N184" s="19">
        <f t="shared" si="44"/>
        <v>0</v>
      </c>
      <c r="O184" s="19">
        <f t="shared" si="45"/>
        <v>5</v>
      </c>
      <c r="P184" s="19">
        <f t="shared" si="46"/>
        <v>4</v>
      </c>
      <c r="Q184" s="19">
        <f t="shared" si="47"/>
        <v>9</v>
      </c>
      <c r="R184" s="30" t="str">
        <f>IF(ISNA(INDEX($A$36:$U$137,MATCH($B184,$B$36:$B$137,0),18)),"",INDEX($A$36:$U$137,MATCH($B184,$B$36:$B$137,0),18))</f>
        <v>E</v>
      </c>
      <c r="S184" s="30">
        <f>IF(ISNA(INDEX($A$36:$U$137,MATCH($B184,$B$36:$B$137,0),19)),"",INDEX($A$36:$U$137,MATCH($B184,$B$36:$B$137,0),19))</f>
        <v>0</v>
      </c>
      <c r="T184" s="30">
        <f>IF(ISNA(INDEX($A$36:$U$137,MATCH($B184,$B$36:$B$137,0),20)),"",INDEX($A$36:$U$137,MATCH($B184,$B$36:$B$137,0),20))</f>
        <v>0</v>
      </c>
      <c r="U184" s="18" t="s">
        <v>43</v>
      </c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  <c r="IE184" s="100"/>
      <c r="IF184" s="100"/>
      <c r="IG184" s="100"/>
      <c r="IH184" s="100"/>
      <c r="II184" s="100"/>
      <c r="IJ184" s="100"/>
      <c r="IK184" s="100"/>
      <c r="IL184" s="100"/>
      <c r="IM184" s="100"/>
      <c r="IN184" s="100"/>
      <c r="IO184" s="100"/>
      <c r="IP184" s="100"/>
      <c r="IQ184" s="100"/>
      <c r="IR184" s="100"/>
      <c r="IS184" s="100"/>
      <c r="IT184" s="100"/>
      <c r="IU184" s="100"/>
      <c r="IV184" s="100"/>
      <c r="IW184" s="100"/>
      <c r="IX184" s="100"/>
      <c r="IY184" s="100"/>
      <c r="IZ184" s="100"/>
      <c r="JA184" s="100"/>
    </row>
    <row r="185" spans="1:261">
      <c r="A185" s="33" t="str">
        <f t="shared" si="39"/>
        <v>MLM0011</v>
      </c>
      <c r="B185" s="215" t="s">
        <v>122</v>
      </c>
      <c r="C185" s="215"/>
      <c r="D185" s="215"/>
      <c r="E185" s="215"/>
      <c r="F185" s="215"/>
      <c r="G185" s="215"/>
      <c r="H185" s="215"/>
      <c r="I185" s="215"/>
      <c r="J185" s="19">
        <f t="shared" si="40"/>
        <v>5</v>
      </c>
      <c r="K185" s="19">
        <f t="shared" si="41"/>
        <v>2</v>
      </c>
      <c r="L185" s="19">
        <f t="shared" si="42"/>
        <v>2</v>
      </c>
      <c r="M185" s="19">
        <v>1</v>
      </c>
      <c r="N185" s="19">
        <f t="shared" si="44"/>
        <v>0</v>
      </c>
      <c r="O185" s="19">
        <f t="shared" si="45"/>
        <v>5</v>
      </c>
      <c r="P185" s="19">
        <f t="shared" si="46"/>
        <v>4</v>
      </c>
      <c r="Q185" s="19">
        <f t="shared" si="47"/>
        <v>9</v>
      </c>
      <c r="R185" s="30" t="str">
        <f>IF(ISNA(INDEX($A$36:$U$137,MATCH($B185,$B$36:$B$137,0),18)),"",INDEX($A$36:$U$137,MATCH($B185,$B$36:$B$137,0),18))</f>
        <v>E</v>
      </c>
      <c r="S185" s="30">
        <f>IF(ISNA(INDEX($A$36:$U$137,MATCH($B185,$B$36:$B$137,0),19)),"",INDEX($A$36:$U$137,MATCH($B185,$B$36:$B$137,0),19))</f>
        <v>0</v>
      </c>
      <c r="T185" s="30">
        <f>IF(ISNA(INDEX($A$36:$U$137,MATCH($B185,$B$36:$B$137,0),20)),"",INDEX($A$36:$U$137,MATCH($B185,$B$36:$B$137,0),20))</f>
        <v>0</v>
      </c>
      <c r="U185" s="18" t="s">
        <v>43</v>
      </c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  <c r="IL185" s="100"/>
      <c r="IM185" s="100"/>
      <c r="IN185" s="100"/>
      <c r="IO185" s="100"/>
      <c r="IP185" s="100"/>
      <c r="IQ185" s="100"/>
      <c r="IR185" s="100"/>
      <c r="IS185" s="100"/>
      <c r="IT185" s="100"/>
      <c r="IU185" s="100"/>
      <c r="IV185" s="100"/>
      <c r="IW185" s="100"/>
      <c r="IX185" s="100"/>
      <c r="IY185" s="100"/>
      <c r="IZ185" s="100"/>
      <c r="JA185" s="100"/>
    </row>
    <row r="186" spans="1:261">
      <c r="A186" s="33" t="str">
        <f t="shared" si="39"/>
        <v>MLM0024</v>
      </c>
      <c r="B186" s="215" t="s">
        <v>124</v>
      </c>
      <c r="C186" s="215"/>
      <c r="D186" s="215"/>
      <c r="E186" s="215"/>
      <c r="F186" s="215"/>
      <c r="G186" s="215"/>
      <c r="H186" s="215"/>
      <c r="I186" s="215"/>
      <c r="J186" s="19">
        <f t="shared" si="40"/>
        <v>5</v>
      </c>
      <c r="K186" s="19">
        <f t="shared" si="41"/>
        <v>2</v>
      </c>
      <c r="L186" s="19">
        <f t="shared" si="42"/>
        <v>2</v>
      </c>
      <c r="M186" s="19">
        <f>IF(ISNA(INDEX($A$37:$T$145,MATCH($B186,$B$37:$B$145,0),13)),"",INDEX($A$37:$T$145,MATCH($B186,$B$37:$B$145,0),13))</f>
        <v>1</v>
      </c>
      <c r="N186" s="19">
        <v>0</v>
      </c>
      <c r="O186" s="19">
        <f t="shared" si="45"/>
        <v>5</v>
      </c>
      <c r="P186" s="19">
        <f t="shared" si="46"/>
        <v>4</v>
      </c>
      <c r="Q186" s="19">
        <f t="shared" si="47"/>
        <v>9</v>
      </c>
      <c r="R186" s="30" t="s">
        <v>60</v>
      </c>
      <c r="S186" s="30"/>
      <c r="T186" s="30">
        <f>IF(ISNA(INDEX($A$36:$U$137,MATCH($B186,$B$36:$B$137,0),20)),"",INDEX($A$36:$U$137,MATCH($B186,$B$36:$B$137,0),20))</f>
        <v>0</v>
      </c>
      <c r="U186" s="18" t="s">
        <v>43</v>
      </c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  <c r="GT186" s="100"/>
      <c r="GU186" s="100"/>
      <c r="GV186" s="100"/>
      <c r="GW186" s="100"/>
      <c r="GX186" s="100"/>
      <c r="GY186" s="100"/>
      <c r="GZ186" s="100"/>
      <c r="HA186" s="100"/>
      <c r="HB186" s="100"/>
      <c r="HC186" s="100"/>
      <c r="HD186" s="100"/>
      <c r="HE186" s="100"/>
      <c r="HF186" s="100"/>
      <c r="HG186" s="100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  <c r="HX186" s="100"/>
      <c r="HY186" s="100"/>
      <c r="HZ186" s="100"/>
      <c r="IA186" s="100"/>
      <c r="IB186" s="100"/>
      <c r="IC186" s="100"/>
      <c r="ID186" s="100"/>
      <c r="IE186" s="100"/>
      <c r="IF186" s="100"/>
      <c r="IG186" s="100"/>
      <c r="IH186" s="100"/>
      <c r="II186" s="100"/>
      <c r="IJ186" s="100"/>
      <c r="IK186" s="100"/>
      <c r="IL186" s="100"/>
      <c r="IM186" s="100"/>
      <c r="IN186" s="100"/>
      <c r="IO186" s="100"/>
      <c r="IP186" s="100"/>
      <c r="IQ186" s="100"/>
      <c r="IR186" s="100"/>
      <c r="IS186" s="100"/>
      <c r="IT186" s="100"/>
      <c r="IU186" s="100"/>
      <c r="IV186" s="100"/>
      <c r="IW186" s="100"/>
      <c r="IX186" s="100"/>
      <c r="IY186" s="100"/>
      <c r="IZ186" s="100"/>
      <c r="JA186" s="100"/>
    </row>
    <row r="187" spans="1:261">
      <c r="A187" s="22" t="s">
        <v>74</v>
      </c>
      <c r="B187" s="184"/>
      <c r="C187" s="185"/>
      <c r="D187" s="185"/>
      <c r="E187" s="185"/>
      <c r="F187" s="185"/>
      <c r="G187" s="185"/>
      <c r="H187" s="185"/>
      <c r="I187" s="186"/>
      <c r="J187" s="24">
        <f>SUM(J179:J186)</f>
        <v>44</v>
      </c>
      <c r="K187" s="24">
        <f t="shared" ref="K187:Q187" si="48">SUM(K179:K186)</f>
        <v>16</v>
      </c>
      <c r="L187" s="24">
        <f t="shared" si="48"/>
        <v>14</v>
      </c>
      <c r="M187" s="24">
        <f t="shared" si="48"/>
        <v>5</v>
      </c>
      <c r="N187" s="24">
        <f t="shared" si="48"/>
        <v>0</v>
      </c>
      <c r="O187" s="24">
        <f t="shared" si="48"/>
        <v>35</v>
      </c>
      <c r="P187" s="24">
        <f t="shared" si="48"/>
        <v>45</v>
      </c>
      <c r="Q187" s="24">
        <f t="shared" si="48"/>
        <v>80</v>
      </c>
      <c r="R187" s="22">
        <f>COUNTIF(R179:R186,"E")</f>
        <v>5</v>
      </c>
      <c r="S187" s="22">
        <f>COUNTIF(S179:S186,"C")</f>
        <v>2</v>
      </c>
      <c r="T187" s="22">
        <f>COUNTIF(T179:T186,"VP")</f>
        <v>1</v>
      </c>
      <c r="U187" s="18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  <c r="GP187" s="100"/>
      <c r="GQ187" s="100"/>
      <c r="GR187" s="100"/>
      <c r="GS187" s="100"/>
      <c r="GT187" s="100"/>
      <c r="GU187" s="100"/>
      <c r="GV187" s="100"/>
      <c r="GW187" s="100"/>
      <c r="GX187" s="100"/>
      <c r="GY187" s="100"/>
      <c r="GZ187" s="100"/>
      <c r="HA187" s="100"/>
      <c r="HB187" s="100"/>
      <c r="HC187" s="100"/>
      <c r="HD187" s="100"/>
      <c r="HE187" s="100"/>
      <c r="HF187" s="100"/>
      <c r="HG187" s="100"/>
      <c r="HH187" s="100"/>
      <c r="HI187" s="100"/>
      <c r="HJ187" s="100"/>
      <c r="HK187" s="100"/>
      <c r="HL187" s="100"/>
      <c r="HM187" s="100"/>
      <c r="HN187" s="100"/>
      <c r="HO187" s="100"/>
      <c r="HP187" s="100"/>
      <c r="HQ187" s="100"/>
      <c r="HR187" s="100"/>
      <c r="HS187" s="100"/>
      <c r="HT187" s="100"/>
      <c r="HU187" s="100"/>
      <c r="HV187" s="100"/>
      <c r="HW187" s="100"/>
      <c r="HX187" s="100"/>
      <c r="HY187" s="100"/>
      <c r="HZ187" s="100"/>
      <c r="IA187" s="100"/>
      <c r="IB187" s="100"/>
      <c r="IC187" s="100"/>
      <c r="ID187" s="100"/>
      <c r="IE187" s="100"/>
      <c r="IF187" s="100"/>
      <c r="IG187" s="100"/>
      <c r="IH187" s="100"/>
      <c r="II187" s="100"/>
      <c r="IJ187" s="100"/>
      <c r="IK187" s="100"/>
      <c r="IL187" s="100"/>
      <c r="IM187" s="100"/>
      <c r="IN187" s="100"/>
      <c r="IO187" s="100"/>
      <c r="IP187" s="100"/>
      <c r="IQ187" s="100"/>
      <c r="IR187" s="100"/>
      <c r="IS187" s="100"/>
      <c r="IT187" s="100"/>
      <c r="IU187" s="100"/>
      <c r="IV187" s="100"/>
      <c r="IW187" s="100"/>
      <c r="IX187" s="100"/>
      <c r="IY187" s="100"/>
      <c r="IZ187" s="100"/>
      <c r="JA187" s="100"/>
    </row>
    <row r="188" spans="1:261">
      <c r="A188" s="145" t="s">
        <v>194</v>
      </c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146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  <c r="GP188" s="100"/>
      <c r="GQ188" s="100"/>
      <c r="GR188" s="100"/>
      <c r="GS188" s="100"/>
      <c r="GT188" s="100"/>
      <c r="GU188" s="100"/>
      <c r="GV188" s="100"/>
      <c r="GW188" s="100"/>
      <c r="GX188" s="100"/>
      <c r="GY188" s="100"/>
      <c r="GZ188" s="100"/>
      <c r="HA188" s="100"/>
      <c r="HB188" s="100"/>
      <c r="HC188" s="100"/>
      <c r="HD188" s="100"/>
      <c r="HE188" s="100"/>
      <c r="HF188" s="100"/>
      <c r="HG188" s="100"/>
      <c r="HH188" s="100"/>
      <c r="HI188" s="100"/>
      <c r="HJ188" s="100"/>
      <c r="HK188" s="100"/>
      <c r="HL188" s="100"/>
      <c r="HM188" s="100"/>
      <c r="HN188" s="100"/>
      <c r="HO188" s="100"/>
      <c r="HP188" s="100"/>
      <c r="HQ188" s="100"/>
      <c r="HR188" s="100"/>
      <c r="HS188" s="100"/>
      <c r="HT188" s="100"/>
      <c r="HU188" s="100"/>
      <c r="HV188" s="100"/>
      <c r="HW188" s="100"/>
      <c r="HX188" s="100"/>
      <c r="HY188" s="100"/>
      <c r="HZ188" s="100"/>
      <c r="IA188" s="100"/>
      <c r="IB188" s="100"/>
      <c r="IC188" s="100"/>
      <c r="ID188" s="100"/>
      <c r="IE188" s="100"/>
      <c r="IF188" s="100"/>
      <c r="IG188" s="100"/>
      <c r="IH188" s="100"/>
      <c r="II188" s="100"/>
      <c r="IJ188" s="100"/>
      <c r="IK188" s="100"/>
      <c r="IL188" s="100"/>
      <c r="IM188" s="100"/>
      <c r="IN188" s="100"/>
      <c r="IO188" s="100"/>
      <c r="IP188" s="100"/>
      <c r="IQ188" s="100"/>
      <c r="IR188" s="100"/>
      <c r="IS188" s="100"/>
      <c r="IT188" s="100"/>
      <c r="IU188" s="100"/>
      <c r="IV188" s="100"/>
      <c r="IW188" s="100"/>
      <c r="IX188" s="100"/>
      <c r="IY188" s="100"/>
      <c r="IZ188" s="100"/>
      <c r="JA188" s="100"/>
    </row>
    <row r="189" spans="1:261">
      <c r="A189" s="33" t="str">
        <f>IF(ISNA(INDEX($A$36:$U$137,MATCH($B189,$B$36:$B$137,0),1)),"",INDEX($A$36:$U$137,MATCH($B189,$B$36:$B$137,0),1))</f>
        <v>MLM2001</v>
      </c>
      <c r="B189" s="215" t="s">
        <v>133</v>
      </c>
      <c r="C189" s="215"/>
      <c r="D189" s="215"/>
      <c r="E189" s="215"/>
      <c r="F189" s="215"/>
      <c r="G189" s="215"/>
      <c r="H189" s="215"/>
      <c r="I189" s="215"/>
      <c r="J189" s="19">
        <f>IF(ISNA(INDEX($A$36:$U$137,MATCH($B189,$B$36:$B$137,0),10)),"",INDEX($A$36:$U$137,MATCH($B189,$B$36:$B$137,0),10))</f>
        <v>6</v>
      </c>
      <c r="K189" s="19">
        <f>IF(ISNA(INDEX($A$36:$U$137,MATCH($B189,$B$36:$B$137,0),11)),"",INDEX($A$36:$U$137,MATCH($B189,$B$36:$B$137,0),11))</f>
        <v>0</v>
      </c>
      <c r="L189" s="19">
        <f>IF(ISNA(INDEX($A$36:$U$137,MATCH($B189,$B$36:$B$137,0),12)),"",INDEX($A$36:$U$137,MATCH($B189,$B$36:$B$137,0),12))</f>
        <v>0</v>
      </c>
      <c r="M189" s="19">
        <f>IF(ISNA(INDEX($A$36:$U$137,MATCH($B189,$B$36:$B$137,0),13)),"",INDEX($A$36:$U$137,MATCH($B189,$B$36:$B$137,0),13))</f>
        <v>0</v>
      </c>
      <c r="N189" s="19">
        <f>IF(ISNA(INDEX($A$36:$U$137,MATCH($B189,$B$36:$B$137,0),14)),"",INDEX($A$36:$U$137,MATCH($B189,$B$36:$B$137,0),14))</f>
        <v>2</v>
      </c>
      <c r="O189" s="19">
        <f>IF(ISNA(INDEX($A$36:$U$137,MATCH($B189,$B$36:$B$137,0),15)),"",INDEX($A$36:$U$137,MATCH($B189,$B$36:$B$137,0),15))</f>
        <v>2</v>
      </c>
      <c r="P189" s="19">
        <f>IF(ISNA(INDEX($A$36:$U$137,MATCH($B189,$B$36:$B$137,0),16)),"",INDEX($A$36:$U$137,MATCH($B189,$B$36:$B$137,0),16))</f>
        <v>11</v>
      </c>
      <c r="Q189" s="19">
        <f>IF(ISNA(INDEX($A$36:$U$137,MATCH($B189,$B$36:$B$137,0),17)),"",INDEX($A$36:$U$137,MATCH($B189,$B$36:$B$137,0),17))</f>
        <v>13</v>
      </c>
      <c r="R189" s="30">
        <f>IF(ISNA(INDEX($A$36:$U$137,MATCH($B189,$B$36:$B$137,0),18)),"",INDEX($A$36:$U$137,MATCH($B189,$B$36:$B$137,0),18))</f>
        <v>0</v>
      </c>
      <c r="S189" s="30" t="str">
        <f>IF(ISNA(INDEX($A$36:$U$137,MATCH($B189,$B$36:$B$137,0),19)),"",INDEX($A$36:$U$137,MATCH($B189,$B$36:$B$137,0),19))</f>
        <v>C</v>
      </c>
      <c r="T189" s="30">
        <f>IF(ISNA(INDEX($A$36:$U$137,MATCH($B189,$B$36:$B$137,0),20)),"",INDEX($A$36:$U$137,MATCH($B189,$B$36:$B$137,0),20))</f>
        <v>0</v>
      </c>
      <c r="U189" s="18" t="s">
        <v>43</v>
      </c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  <c r="IE189" s="100"/>
      <c r="IF189" s="100"/>
      <c r="IG189" s="100"/>
      <c r="IH189" s="100"/>
      <c r="II189" s="100"/>
      <c r="IJ189" s="100"/>
      <c r="IK189" s="100"/>
      <c r="IL189" s="100"/>
      <c r="IM189" s="100"/>
      <c r="IN189" s="100"/>
      <c r="IO189" s="100"/>
      <c r="IP189" s="100"/>
      <c r="IQ189" s="100"/>
      <c r="IR189" s="100"/>
      <c r="IS189" s="100"/>
      <c r="IT189" s="100"/>
      <c r="IU189" s="100"/>
      <c r="IV189" s="100"/>
      <c r="IW189" s="100"/>
      <c r="IX189" s="100"/>
      <c r="IY189" s="100"/>
      <c r="IZ189" s="100"/>
      <c r="JA189" s="100"/>
    </row>
    <row r="190" spans="1:261">
      <c r="A190" s="33" t="s">
        <v>138</v>
      </c>
      <c r="B190" s="215" t="s">
        <v>192</v>
      </c>
      <c r="C190" s="215"/>
      <c r="D190" s="215"/>
      <c r="E190" s="215"/>
      <c r="F190" s="215"/>
      <c r="G190" s="215"/>
      <c r="H190" s="215"/>
      <c r="I190" s="215"/>
      <c r="J190" s="19">
        <v>7</v>
      </c>
      <c r="K190" s="19">
        <v>2</v>
      </c>
      <c r="L190" s="19">
        <v>1</v>
      </c>
      <c r="M190" s="19">
        <v>0</v>
      </c>
      <c r="N190" s="19">
        <v>2</v>
      </c>
      <c r="O190" s="19">
        <v>7</v>
      </c>
      <c r="P190" s="19">
        <v>5</v>
      </c>
      <c r="Q190" s="19">
        <v>12</v>
      </c>
      <c r="R190" s="30" t="s">
        <v>60</v>
      </c>
      <c r="S190" s="30" t="str">
        <f>IF(ISNA(INDEX($A$36:$U$146,MATCH($B190,$B$36:$B$146,0),19)),"",INDEX($A$36:$U$146,MATCH($B190,$B$36:$B$146,0),19))</f>
        <v/>
      </c>
      <c r="T190" s="30" t="str">
        <f>IF(ISNA(INDEX($A$36:$U$146,MATCH($B190,$B$36:$B$146,0),20)),"",INDEX($A$36:$U$146,MATCH($B190,$B$36:$B$146,0),20))</f>
        <v/>
      </c>
      <c r="U190" s="60" t="s">
        <v>43</v>
      </c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00"/>
      <c r="GE190" s="100"/>
      <c r="GF190" s="100"/>
      <c r="GG190" s="100"/>
      <c r="GH190" s="100"/>
      <c r="GI190" s="100"/>
      <c r="GJ190" s="100"/>
      <c r="GK190" s="100"/>
      <c r="GL190" s="100"/>
      <c r="GM190" s="100"/>
      <c r="GN190" s="100"/>
      <c r="GO190" s="100"/>
      <c r="GP190" s="100"/>
      <c r="GQ190" s="100"/>
      <c r="GR190" s="100"/>
      <c r="GS190" s="100"/>
      <c r="GT190" s="100"/>
      <c r="GU190" s="100"/>
      <c r="GV190" s="100"/>
      <c r="GW190" s="100"/>
      <c r="GX190" s="100"/>
      <c r="GY190" s="100"/>
      <c r="GZ190" s="100"/>
      <c r="HA190" s="100"/>
      <c r="HB190" s="100"/>
      <c r="HC190" s="100"/>
      <c r="HD190" s="100"/>
      <c r="HE190" s="100"/>
      <c r="HF190" s="100"/>
      <c r="HG190" s="100"/>
      <c r="HH190" s="100"/>
      <c r="HI190" s="100"/>
      <c r="HJ190" s="100"/>
      <c r="HK190" s="100"/>
      <c r="HL190" s="100"/>
      <c r="HM190" s="100"/>
      <c r="HN190" s="100"/>
      <c r="HO190" s="100"/>
      <c r="HP190" s="100"/>
      <c r="HQ190" s="100"/>
      <c r="HR190" s="100"/>
      <c r="HS190" s="100"/>
      <c r="HT190" s="100"/>
      <c r="HU190" s="100"/>
      <c r="HV190" s="100"/>
      <c r="HW190" s="100"/>
      <c r="HX190" s="100"/>
      <c r="HY190" s="100"/>
      <c r="HZ190" s="100"/>
      <c r="IA190" s="100"/>
      <c r="IB190" s="100"/>
      <c r="IC190" s="100"/>
      <c r="ID190" s="100"/>
      <c r="IE190" s="100"/>
      <c r="IF190" s="100"/>
      <c r="IG190" s="100"/>
      <c r="IH190" s="100"/>
      <c r="II190" s="100"/>
      <c r="IJ190" s="100"/>
      <c r="IK190" s="100"/>
      <c r="IL190" s="100"/>
      <c r="IM190" s="100"/>
      <c r="IN190" s="100"/>
      <c r="IO190" s="100"/>
      <c r="IP190" s="100"/>
      <c r="IQ190" s="100"/>
      <c r="IR190" s="100"/>
      <c r="IS190" s="100"/>
      <c r="IT190" s="100"/>
      <c r="IU190" s="100"/>
      <c r="IV190" s="100"/>
      <c r="IW190" s="100"/>
      <c r="IX190" s="100"/>
      <c r="IY190" s="100"/>
      <c r="IZ190" s="100"/>
      <c r="JA190" s="100"/>
    </row>
    <row r="191" spans="1:261">
      <c r="A191" s="22" t="s">
        <v>74</v>
      </c>
      <c r="B191" s="208"/>
      <c r="C191" s="208"/>
      <c r="D191" s="208"/>
      <c r="E191" s="208"/>
      <c r="F191" s="208"/>
      <c r="G191" s="208"/>
      <c r="H191" s="208"/>
      <c r="I191" s="208"/>
      <c r="J191" s="24">
        <f t="shared" ref="J191:Q191" si="49">SUM(J189)</f>
        <v>6</v>
      </c>
      <c r="K191" s="24">
        <f t="shared" si="49"/>
        <v>0</v>
      </c>
      <c r="L191" s="24">
        <f t="shared" si="49"/>
        <v>0</v>
      </c>
      <c r="M191" s="24">
        <f t="shared" si="49"/>
        <v>0</v>
      </c>
      <c r="N191" s="24">
        <f t="shared" si="49"/>
        <v>2</v>
      </c>
      <c r="O191" s="24">
        <f t="shared" si="49"/>
        <v>2</v>
      </c>
      <c r="P191" s="24">
        <f t="shared" si="49"/>
        <v>11</v>
      </c>
      <c r="Q191" s="24">
        <f t="shared" si="49"/>
        <v>13</v>
      </c>
      <c r="R191" s="22">
        <f>COUNTIF(R189,"E")</f>
        <v>0</v>
      </c>
      <c r="S191" s="22">
        <f>COUNTIF(S189,"C")</f>
        <v>1</v>
      </c>
      <c r="T191" s="22">
        <f>COUNTIF(T189,"VP")</f>
        <v>0</v>
      </c>
      <c r="U191" s="23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  <c r="GP191" s="100"/>
      <c r="GQ191" s="100"/>
      <c r="GR191" s="100"/>
      <c r="GS191" s="100"/>
      <c r="GT191" s="100"/>
      <c r="GU191" s="100"/>
      <c r="GV191" s="100"/>
      <c r="GW191" s="100"/>
      <c r="GX191" s="100"/>
      <c r="GY191" s="100"/>
      <c r="GZ191" s="100"/>
      <c r="HA191" s="100"/>
      <c r="HB191" s="100"/>
      <c r="HC191" s="100"/>
      <c r="HD191" s="100"/>
      <c r="HE191" s="100"/>
      <c r="HF191" s="100"/>
      <c r="HG191" s="100"/>
      <c r="HH191" s="100"/>
      <c r="HI191" s="100"/>
      <c r="HJ191" s="100"/>
      <c r="HK191" s="100"/>
      <c r="HL191" s="100"/>
      <c r="HM191" s="100"/>
      <c r="HN191" s="100"/>
      <c r="HO191" s="100"/>
      <c r="HP191" s="100"/>
      <c r="HQ191" s="100"/>
      <c r="HR191" s="100"/>
      <c r="HS191" s="100"/>
      <c r="HT191" s="100"/>
      <c r="HU191" s="100"/>
      <c r="HV191" s="100"/>
      <c r="HW191" s="100"/>
      <c r="HX191" s="100"/>
      <c r="HY191" s="100"/>
      <c r="HZ191" s="100"/>
      <c r="IA191" s="100"/>
      <c r="IB191" s="100"/>
      <c r="IC191" s="100"/>
      <c r="ID191" s="100"/>
      <c r="IE191" s="100"/>
      <c r="IF191" s="100"/>
      <c r="IG191" s="100"/>
      <c r="IH191" s="100"/>
      <c r="II191" s="100"/>
      <c r="IJ191" s="100"/>
      <c r="IK191" s="100"/>
      <c r="IL191" s="100"/>
      <c r="IM191" s="100"/>
      <c r="IN191" s="100"/>
      <c r="IO191" s="100"/>
      <c r="IP191" s="100"/>
      <c r="IQ191" s="100"/>
      <c r="IR191" s="100"/>
      <c r="IS191" s="100"/>
      <c r="IT191" s="100"/>
      <c r="IU191" s="100"/>
      <c r="IV191" s="100"/>
      <c r="IW191" s="100"/>
      <c r="IX191" s="100"/>
      <c r="IY191" s="100"/>
      <c r="IZ191" s="100"/>
      <c r="JA191" s="100"/>
    </row>
    <row r="192" spans="1:261">
      <c r="A192" s="187" t="s">
        <v>172</v>
      </c>
      <c r="B192" s="188"/>
      <c r="C192" s="188"/>
      <c r="D192" s="188"/>
      <c r="E192" s="188"/>
      <c r="F192" s="188"/>
      <c r="G192" s="188"/>
      <c r="H192" s="188"/>
      <c r="I192" s="189"/>
      <c r="J192" s="24">
        <f>SUM(J187,J191)</f>
        <v>50</v>
      </c>
      <c r="K192" s="24">
        <f t="shared" ref="K192:T192" si="50">SUM(K187,K191)</f>
        <v>16</v>
      </c>
      <c r="L192" s="24">
        <f t="shared" si="50"/>
        <v>14</v>
      </c>
      <c r="M192" s="24">
        <f t="shared" si="50"/>
        <v>5</v>
      </c>
      <c r="N192" s="24">
        <f t="shared" si="50"/>
        <v>2</v>
      </c>
      <c r="O192" s="24">
        <f t="shared" si="50"/>
        <v>37</v>
      </c>
      <c r="P192" s="24">
        <f t="shared" si="50"/>
        <v>56</v>
      </c>
      <c r="Q192" s="24">
        <f t="shared" si="50"/>
        <v>93</v>
      </c>
      <c r="R192" s="24">
        <f t="shared" si="50"/>
        <v>5</v>
      </c>
      <c r="S192" s="24">
        <f t="shared" si="50"/>
        <v>3</v>
      </c>
      <c r="T192" s="24">
        <f t="shared" si="50"/>
        <v>1</v>
      </c>
      <c r="U192" s="50">
        <f>(COUNTIF($A$134:$U$140,"DS")+COUNTIF($A$179:$U$190,"DS"))/(COUNTIF($A$150:$U$169,"DF")+COUNTIF($A$179:$U$190,"DS")+COUNTIF($A$201:$U$210,"DC")+SUM(R141:T141))</f>
        <v>0.28205128205128205</v>
      </c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  <c r="GP192" s="100"/>
      <c r="GQ192" s="100"/>
      <c r="GR192" s="100"/>
      <c r="GS192" s="100"/>
      <c r="GT192" s="100"/>
      <c r="GU192" s="100"/>
      <c r="GV192" s="100"/>
      <c r="GW192" s="100"/>
      <c r="GX192" s="100"/>
      <c r="GY192" s="100"/>
      <c r="GZ192" s="100"/>
      <c r="HA192" s="100"/>
      <c r="HB192" s="100"/>
      <c r="HC192" s="100"/>
      <c r="HD192" s="100"/>
      <c r="HE192" s="100"/>
      <c r="HF192" s="100"/>
      <c r="HG192" s="100"/>
      <c r="HH192" s="100"/>
      <c r="HI192" s="100"/>
      <c r="HJ192" s="100"/>
      <c r="HK192" s="100"/>
      <c r="HL192" s="100"/>
      <c r="HM192" s="100"/>
      <c r="HN192" s="100"/>
      <c r="HO192" s="100"/>
      <c r="HP192" s="100"/>
      <c r="HQ192" s="100"/>
      <c r="HR192" s="100"/>
      <c r="HS192" s="100"/>
      <c r="HT192" s="100"/>
      <c r="HU192" s="100"/>
      <c r="HV192" s="100"/>
      <c r="HW192" s="100"/>
      <c r="HX192" s="100"/>
      <c r="HY192" s="100"/>
      <c r="HZ192" s="100"/>
      <c r="IA192" s="100"/>
      <c r="IB192" s="100"/>
      <c r="IC192" s="100"/>
      <c r="ID192" s="100"/>
      <c r="IE192" s="100"/>
      <c r="IF192" s="100"/>
      <c r="IG192" s="100"/>
      <c r="IH192" s="100"/>
      <c r="II192" s="100"/>
      <c r="IJ192" s="100"/>
      <c r="IK192" s="100"/>
      <c r="IL192" s="100"/>
      <c r="IM192" s="100"/>
      <c r="IN192" s="100"/>
      <c r="IO192" s="100"/>
      <c r="IP192" s="100"/>
      <c r="IQ192" s="100"/>
      <c r="IR192" s="100"/>
      <c r="IS192" s="100"/>
      <c r="IT192" s="100"/>
      <c r="IU192" s="100"/>
      <c r="IV192" s="100"/>
      <c r="IW192" s="100"/>
      <c r="IX192" s="100"/>
      <c r="IY192" s="100"/>
      <c r="IZ192" s="100"/>
      <c r="JA192" s="100"/>
    </row>
    <row r="193" spans="1:261" ht="33.75" customHeight="1">
      <c r="A193" s="190" t="s">
        <v>173</v>
      </c>
      <c r="B193" s="191"/>
      <c r="C193" s="191"/>
      <c r="D193" s="191"/>
      <c r="E193" s="191"/>
      <c r="F193" s="191"/>
      <c r="G193" s="191"/>
      <c r="H193" s="191"/>
      <c r="I193" s="191"/>
      <c r="J193" s="192"/>
      <c r="K193" s="24">
        <f>K187*14+K191*12</f>
        <v>224</v>
      </c>
      <c r="L193" s="24">
        <f>L187*14+L191*12</f>
        <v>196</v>
      </c>
      <c r="M193" s="24">
        <f>M187*14+M191*12</f>
        <v>70</v>
      </c>
      <c r="N193" s="24">
        <f>N187*14+N191*12</f>
        <v>24</v>
      </c>
      <c r="O193" s="24">
        <f>O187*14+O191*12</f>
        <v>514</v>
      </c>
      <c r="P193" s="24">
        <f t="shared" ref="P193:Q193" si="51">P187*14+P191*12</f>
        <v>762</v>
      </c>
      <c r="Q193" s="24">
        <f t="shared" si="51"/>
        <v>1276</v>
      </c>
      <c r="R193" s="196"/>
      <c r="S193" s="197"/>
      <c r="T193" s="197"/>
      <c r="U193" s="198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  <c r="GP193" s="100"/>
      <c r="GQ193" s="100"/>
      <c r="GR193" s="100"/>
      <c r="GS193" s="100"/>
      <c r="GT193" s="100"/>
      <c r="GU193" s="100"/>
      <c r="GV193" s="100"/>
      <c r="GW193" s="100"/>
      <c r="GX193" s="100"/>
      <c r="GY193" s="100"/>
      <c r="GZ193" s="100"/>
      <c r="HA193" s="100"/>
      <c r="HB193" s="100"/>
      <c r="HC193" s="100"/>
      <c r="HD193" s="100"/>
      <c r="HE193" s="100"/>
      <c r="HF193" s="100"/>
      <c r="HG193" s="100"/>
      <c r="HH193" s="100"/>
      <c r="HI193" s="100"/>
      <c r="HJ193" s="100"/>
      <c r="HK193" s="100"/>
      <c r="HL193" s="100"/>
      <c r="HM193" s="100"/>
      <c r="HN193" s="100"/>
      <c r="HO193" s="100"/>
      <c r="HP193" s="100"/>
      <c r="HQ193" s="100"/>
      <c r="HR193" s="100"/>
      <c r="HS193" s="100"/>
      <c r="HT193" s="100"/>
      <c r="HU193" s="100"/>
      <c r="HV193" s="100"/>
      <c r="HW193" s="100"/>
      <c r="HX193" s="100"/>
      <c r="HY193" s="100"/>
      <c r="HZ193" s="100"/>
      <c r="IA193" s="100"/>
      <c r="IB193" s="100"/>
      <c r="IC193" s="100"/>
      <c r="ID193" s="100"/>
      <c r="IE193" s="100"/>
      <c r="IF193" s="100"/>
      <c r="IG193" s="100"/>
      <c r="IH193" s="100"/>
      <c r="II193" s="100"/>
      <c r="IJ193" s="100"/>
      <c r="IK193" s="100"/>
      <c r="IL193" s="100"/>
      <c r="IM193" s="100"/>
      <c r="IN193" s="100"/>
      <c r="IO193" s="100"/>
      <c r="IP193" s="100"/>
      <c r="IQ193" s="100"/>
      <c r="IR193" s="100"/>
      <c r="IS193" s="100"/>
      <c r="IT193" s="100"/>
      <c r="IU193" s="100"/>
      <c r="IV193" s="100"/>
      <c r="IW193" s="100"/>
      <c r="IX193" s="100"/>
      <c r="IY193" s="100"/>
      <c r="IZ193" s="100"/>
      <c r="JA193" s="100"/>
    </row>
    <row r="194" spans="1:261">
      <c r="A194" s="193"/>
      <c r="B194" s="194"/>
      <c r="C194" s="194"/>
      <c r="D194" s="194"/>
      <c r="E194" s="194"/>
      <c r="F194" s="194"/>
      <c r="G194" s="194"/>
      <c r="H194" s="194"/>
      <c r="I194" s="194"/>
      <c r="J194" s="195"/>
      <c r="K194" s="202">
        <f>SUM(K193:N193)</f>
        <v>514</v>
      </c>
      <c r="L194" s="203"/>
      <c r="M194" s="203"/>
      <c r="N194" s="204"/>
      <c r="O194" s="205">
        <f>Q193</f>
        <v>1276</v>
      </c>
      <c r="P194" s="206"/>
      <c r="Q194" s="207"/>
      <c r="R194" s="199"/>
      <c r="S194" s="200"/>
      <c r="T194" s="200"/>
      <c r="U194" s="201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  <c r="GP194" s="100"/>
      <c r="GQ194" s="100"/>
      <c r="GR194" s="100"/>
      <c r="GS194" s="100"/>
      <c r="GT194" s="100"/>
      <c r="GU194" s="100"/>
      <c r="GV194" s="100"/>
      <c r="GW194" s="100"/>
      <c r="GX194" s="100"/>
      <c r="GY194" s="100"/>
      <c r="GZ194" s="100"/>
      <c r="HA194" s="100"/>
      <c r="HB194" s="100"/>
      <c r="HC194" s="100"/>
      <c r="HD194" s="100"/>
      <c r="HE194" s="100"/>
      <c r="HF194" s="100"/>
      <c r="HG194" s="100"/>
      <c r="HH194" s="100"/>
      <c r="HI194" s="100"/>
      <c r="HJ194" s="100"/>
      <c r="HK194" s="100"/>
      <c r="HL194" s="100"/>
      <c r="HM194" s="100"/>
      <c r="HN194" s="100"/>
      <c r="HO194" s="100"/>
      <c r="HP194" s="100"/>
      <c r="HQ194" s="100"/>
      <c r="HR194" s="100"/>
      <c r="HS194" s="100"/>
      <c r="HT194" s="100"/>
      <c r="HU194" s="100"/>
      <c r="HV194" s="100"/>
      <c r="HW194" s="100"/>
      <c r="HX194" s="100"/>
      <c r="HY194" s="100"/>
      <c r="HZ194" s="100"/>
      <c r="IA194" s="100"/>
      <c r="IB194" s="100"/>
      <c r="IC194" s="100"/>
      <c r="ID194" s="100"/>
      <c r="IE194" s="100"/>
      <c r="IF194" s="100"/>
      <c r="IG194" s="100"/>
      <c r="IH194" s="100"/>
      <c r="II194" s="100"/>
      <c r="IJ194" s="100"/>
      <c r="IK194" s="100"/>
      <c r="IL194" s="100"/>
      <c r="IM194" s="100"/>
      <c r="IN194" s="100"/>
      <c r="IO194" s="100"/>
      <c r="IP194" s="100"/>
      <c r="IQ194" s="100"/>
      <c r="IR194" s="100"/>
      <c r="IS194" s="100"/>
      <c r="IT194" s="100"/>
      <c r="IU194" s="100"/>
      <c r="IV194" s="100"/>
      <c r="IW194" s="100"/>
      <c r="IX194" s="100"/>
      <c r="IY194" s="100"/>
      <c r="IZ194" s="100"/>
      <c r="JA194" s="100"/>
    </row>
    <row r="195" spans="1:261"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  <c r="GP195" s="100"/>
      <c r="GQ195" s="100"/>
      <c r="GR195" s="100"/>
      <c r="GS195" s="100"/>
      <c r="GT195" s="100"/>
      <c r="GU195" s="100"/>
      <c r="GV195" s="100"/>
      <c r="GW195" s="100"/>
      <c r="GX195" s="100"/>
      <c r="GY195" s="100"/>
      <c r="GZ195" s="100"/>
      <c r="HA195" s="100"/>
      <c r="HB195" s="100"/>
      <c r="HC195" s="100"/>
      <c r="HD195" s="100"/>
      <c r="HE195" s="100"/>
      <c r="HF195" s="100"/>
      <c r="HG195" s="100"/>
      <c r="HH195" s="100"/>
      <c r="HI195" s="100"/>
      <c r="HJ195" s="100"/>
      <c r="HK195" s="100"/>
      <c r="HL195" s="100"/>
      <c r="HM195" s="100"/>
      <c r="HN195" s="100"/>
      <c r="HO195" s="100"/>
      <c r="HP195" s="100"/>
      <c r="HQ195" s="100"/>
      <c r="HR195" s="100"/>
      <c r="HS195" s="100"/>
      <c r="HT195" s="100"/>
      <c r="HU195" s="100"/>
      <c r="HV195" s="100"/>
      <c r="HW195" s="100"/>
      <c r="HX195" s="100"/>
      <c r="HY195" s="100"/>
      <c r="HZ195" s="100"/>
      <c r="IA195" s="100"/>
      <c r="IB195" s="100"/>
      <c r="IC195" s="100"/>
      <c r="ID195" s="100"/>
      <c r="IE195" s="100"/>
      <c r="IF195" s="100"/>
      <c r="IG195" s="100"/>
      <c r="IH195" s="100"/>
      <c r="II195" s="100"/>
      <c r="IJ195" s="100"/>
      <c r="IK195" s="100"/>
      <c r="IL195" s="100"/>
      <c r="IM195" s="100"/>
      <c r="IN195" s="100"/>
      <c r="IO195" s="100"/>
      <c r="IP195" s="100"/>
      <c r="IQ195" s="100"/>
      <c r="IR195" s="100"/>
      <c r="IS195" s="100"/>
      <c r="IT195" s="100"/>
      <c r="IU195" s="100"/>
      <c r="IV195" s="100"/>
      <c r="IW195" s="100"/>
      <c r="IX195" s="100"/>
      <c r="IY195" s="100"/>
      <c r="IZ195" s="100"/>
      <c r="JA195" s="100"/>
    </row>
    <row r="196" spans="1:261">
      <c r="B196" s="2"/>
      <c r="C196" s="2"/>
      <c r="D196" s="2"/>
      <c r="E196" s="2"/>
      <c r="F196" s="2"/>
      <c r="G196" s="2"/>
      <c r="M196" s="9"/>
      <c r="N196" s="9"/>
      <c r="O196" s="9"/>
      <c r="P196" s="9"/>
      <c r="Q196" s="9"/>
      <c r="R196" s="9"/>
      <c r="S196" s="9"/>
      <c r="T196" s="9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  <c r="GB196" s="100"/>
      <c r="GC196" s="100"/>
      <c r="GD196" s="100"/>
      <c r="GE196" s="100"/>
      <c r="GF196" s="100"/>
      <c r="GG196" s="100"/>
      <c r="GH196" s="100"/>
      <c r="GI196" s="100"/>
      <c r="GJ196" s="100"/>
      <c r="GK196" s="100"/>
      <c r="GL196" s="100"/>
      <c r="GM196" s="100"/>
      <c r="GN196" s="100"/>
      <c r="GO196" s="100"/>
      <c r="GP196" s="100"/>
      <c r="GQ196" s="100"/>
      <c r="GR196" s="100"/>
      <c r="GS196" s="100"/>
      <c r="GT196" s="100"/>
      <c r="GU196" s="100"/>
      <c r="GV196" s="100"/>
      <c r="GW196" s="100"/>
      <c r="GX196" s="100"/>
      <c r="GY196" s="100"/>
      <c r="GZ196" s="100"/>
      <c r="HA196" s="100"/>
      <c r="HB196" s="100"/>
      <c r="HC196" s="100"/>
      <c r="HD196" s="100"/>
      <c r="HE196" s="100"/>
      <c r="HF196" s="100"/>
      <c r="HG196" s="100"/>
      <c r="HH196" s="100"/>
      <c r="HI196" s="100"/>
      <c r="HJ196" s="100"/>
      <c r="HK196" s="100"/>
      <c r="HL196" s="100"/>
      <c r="HM196" s="100"/>
      <c r="HN196" s="100"/>
      <c r="HO196" s="100"/>
      <c r="HP196" s="100"/>
      <c r="HQ196" s="100"/>
      <c r="HR196" s="100"/>
      <c r="HS196" s="100"/>
      <c r="HT196" s="100"/>
      <c r="HU196" s="100"/>
      <c r="HV196" s="100"/>
      <c r="HW196" s="100"/>
      <c r="HX196" s="100"/>
      <c r="HY196" s="100"/>
      <c r="HZ196" s="100"/>
      <c r="IA196" s="100"/>
      <c r="IB196" s="100"/>
      <c r="IC196" s="100"/>
      <c r="ID196" s="100"/>
      <c r="IE196" s="100"/>
      <c r="IF196" s="100"/>
      <c r="IG196" s="100"/>
      <c r="IH196" s="100"/>
      <c r="II196" s="100"/>
      <c r="IJ196" s="100"/>
      <c r="IK196" s="100"/>
      <c r="IL196" s="100"/>
      <c r="IM196" s="100"/>
      <c r="IN196" s="100"/>
      <c r="IO196" s="100"/>
      <c r="IP196" s="100"/>
      <c r="IQ196" s="100"/>
      <c r="IR196" s="100"/>
      <c r="IS196" s="100"/>
      <c r="IT196" s="100"/>
      <c r="IU196" s="100"/>
      <c r="IV196" s="100"/>
      <c r="IW196" s="100"/>
      <c r="IX196" s="100"/>
      <c r="IY196" s="100"/>
      <c r="IZ196" s="100"/>
      <c r="JA196" s="100"/>
    </row>
    <row r="197" spans="1:261">
      <c r="A197" s="145" t="s">
        <v>195</v>
      </c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146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  <c r="GC197" s="100"/>
      <c r="GD197" s="100"/>
      <c r="GE197" s="100"/>
      <c r="GF197" s="100"/>
      <c r="GG197" s="100"/>
      <c r="GH197" s="100"/>
      <c r="GI197" s="100"/>
      <c r="GJ197" s="100"/>
      <c r="GK197" s="100"/>
      <c r="GL197" s="100"/>
      <c r="GM197" s="100"/>
      <c r="GN197" s="100"/>
      <c r="GO197" s="100"/>
      <c r="GP197" s="100"/>
      <c r="GQ197" s="100"/>
      <c r="GR197" s="100"/>
      <c r="GS197" s="100"/>
      <c r="GT197" s="100"/>
      <c r="GU197" s="100"/>
      <c r="GV197" s="100"/>
      <c r="GW197" s="100"/>
      <c r="GX197" s="100"/>
      <c r="GY197" s="100"/>
      <c r="GZ197" s="100"/>
      <c r="HA197" s="100"/>
      <c r="HB197" s="100"/>
      <c r="HC197" s="100"/>
      <c r="HD197" s="100"/>
      <c r="HE197" s="100"/>
      <c r="HF197" s="100"/>
      <c r="HG197" s="100"/>
      <c r="HH197" s="100"/>
      <c r="HI197" s="100"/>
      <c r="HJ197" s="100"/>
      <c r="HK197" s="100"/>
      <c r="HL197" s="100"/>
      <c r="HM197" s="100"/>
      <c r="HN197" s="100"/>
      <c r="HO197" s="100"/>
      <c r="HP197" s="100"/>
      <c r="HQ197" s="100"/>
      <c r="HR197" s="100"/>
      <c r="HS197" s="100"/>
      <c r="HT197" s="100"/>
      <c r="HU197" s="100"/>
      <c r="HV197" s="100"/>
      <c r="HW197" s="100"/>
      <c r="HX197" s="100"/>
      <c r="HY197" s="100"/>
      <c r="HZ197" s="100"/>
      <c r="IA197" s="100"/>
      <c r="IB197" s="100"/>
      <c r="IC197" s="100"/>
      <c r="ID197" s="100"/>
      <c r="IE197" s="100"/>
      <c r="IF197" s="100"/>
      <c r="IG197" s="100"/>
      <c r="IH197" s="100"/>
      <c r="II197" s="100"/>
      <c r="IJ197" s="100"/>
      <c r="IK197" s="100"/>
      <c r="IL197" s="100"/>
      <c r="IM197" s="100"/>
      <c r="IN197" s="100"/>
      <c r="IO197" s="100"/>
      <c r="IP197" s="100"/>
      <c r="IQ197" s="100"/>
      <c r="IR197" s="100"/>
      <c r="IS197" s="100"/>
      <c r="IT197" s="100"/>
      <c r="IU197" s="100"/>
      <c r="IV197" s="100"/>
      <c r="IW197" s="100"/>
      <c r="IX197" s="100"/>
      <c r="IY197" s="100"/>
      <c r="IZ197" s="100"/>
      <c r="JA197" s="100"/>
    </row>
    <row r="198" spans="1:261">
      <c r="A198" s="208" t="s">
        <v>47</v>
      </c>
      <c r="B198" s="208" t="s">
        <v>48</v>
      </c>
      <c r="C198" s="208"/>
      <c r="D198" s="208"/>
      <c r="E198" s="208"/>
      <c r="F198" s="208"/>
      <c r="G198" s="208"/>
      <c r="H198" s="208"/>
      <c r="I198" s="208"/>
      <c r="J198" s="144" t="s">
        <v>49</v>
      </c>
      <c r="K198" s="141" t="s">
        <v>50</v>
      </c>
      <c r="L198" s="142"/>
      <c r="M198" s="142"/>
      <c r="N198" s="143"/>
      <c r="O198" s="144" t="s">
        <v>51</v>
      </c>
      <c r="P198" s="144"/>
      <c r="Q198" s="144"/>
      <c r="R198" s="144" t="s">
        <v>52</v>
      </c>
      <c r="S198" s="144"/>
      <c r="T198" s="144"/>
      <c r="U198" s="144" t="s">
        <v>53</v>
      </c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  <c r="GT198" s="100"/>
      <c r="GU198" s="100"/>
      <c r="GV198" s="100"/>
      <c r="GW198" s="100"/>
      <c r="GX198" s="100"/>
      <c r="GY198" s="100"/>
      <c r="GZ198" s="100"/>
      <c r="HA198" s="100"/>
      <c r="HB198" s="100"/>
      <c r="HC198" s="100"/>
      <c r="HD198" s="100"/>
      <c r="HE198" s="100"/>
      <c r="HF198" s="100"/>
      <c r="HG198" s="100"/>
      <c r="HH198" s="100"/>
      <c r="HI198" s="100"/>
      <c r="HJ198" s="100"/>
      <c r="HK198" s="100"/>
      <c r="HL198" s="100"/>
      <c r="HM198" s="100"/>
      <c r="HN198" s="100"/>
      <c r="HO198" s="100"/>
      <c r="HP198" s="100"/>
      <c r="HQ198" s="100"/>
      <c r="HR198" s="100"/>
      <c r="HS198" s="100"/>
      <c r="HT198" s="100"/>
      <c r="HU198" s="100"/>
      <c r="HV198" s="100"/>
      <c r="HW198" s="100"/>
      <c r="HX198" s="100"/>
      <c r="HY198" s="100"/>
      <c r="HZ198" s="100"/>
      <c r="IA198" s="100"/>
      <c r="IB198" s="100"/>
      <c r="IC198" s="100"/>
      <c r="ID198" s="100"/>
      <c r="IE198" s="100"/>
      <c r="IF198" s="100"/>
      <c r="IG198" s="100"/>
      <c r="IH198" s="100"/>
      <c r="II198" s="100"/>
      <c r="IJ198" s="100"/>
      <c r="IK198" s="100"/>
      <c r="IL198" s="100"/>
      <c r="IM198" s="100"/>
      <c r="IN198" s="100"/>
      <c r="IO198" s="100"/>
      <c r="IP198" s="100"/>
      <c r="IQ198" s="100"/>
      <c r="IR198" s="100"/>
      <c r="IS198" s="100"/>
      <c r="IT198" s="100"/>
      <c r="IU198" s="100"/>
      <c r="IV198" s="100"/>
      <c r="IW198" s="100"/>
      <c r="IX198" s="100"/>
      <c r="IY198" s="100"/>
      <c r="IZ198" s="100"/>
      <c r="JA198" s="100"/>
    </row>
    <row r="199" spans="1:261">
      <c r="A199" s="208"/>
      <c r="B199" s="208"/>
      <c r="C199" s="208"/>
      <c r="D199" s="208"/>
      <c r="E199" s="208"/>
      <c r="F199" s="208"/>
      <c r="G199" s="208"/>
      <c r="H199" s="208"/>
      <c r="I199" s="208"/>
      <c r="J199" s="144"/>
      <c r="K199" s="31" t="s">
        <v>54</v>
      </c>
      <c r="L199" s="31" t="s">
        <v>55</v>
      </c>
      <c r="M199" s="31" t="s">
        <v>56</v>
      </c>
      <c r="N199" s="31" t="s">
        <v>57</v>
      </c>
      <c r="O199" s="31" t="s">
        <v>58</v>
      </c>
      <c r="P199" s="31" t="s">
        <v>32</v>
      </c>
      <c r="Q199" s="31" t="s">
        <v>59</v>
      </c>
      <c r="R199" s="31" t="s">
        <v>60</v>
      </c>
      <c r="S199" s="31" t="s">
        <v>54</v>
      </c>
      <c r="T199" s="31" t="s">
        <v>61</v>
      </c>
      <c r="U199" s="144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0"/>
      <c r="HZ199" s="100"/>
      <c r="IA199" s="100"/>
      <c r="IB199" s="100"/>
      <c r="IC199" s="100"/>
      <c r="ID199" s="100"/>
      <c r="IE199" s="100"/>
      <c r="IF199" s="100"/>
      <c r="IG199" s="100"/>
      <c r="IH199" s="100"/>
      <c r="II199" s="100"/>
      <c r="IJ199" s="100"/>
      <c r="IK199" s="100"/>
      <c r="IL199" s="100"/>
      <c r="IM199" s="100"/>
      <c r="IN199" s="100"/>
      <c r="IO199" s="100"/>
      <c r="IP199" s="100"/>
      <c r="IQ199" s="100"/>
      <c r="IR199" s="100"/>
      <c r="IS199" s="100"/>
      <c r="IT199" s="100"/>
      <c r="IU199" s="100"/>
      <c r="IV199" s="100"/>
      <c r="IW199" s="100"/>
      <c r="IX199" s="100"/>
      <c r="IY199" s="100"/>
      <c r="IZ199" s="100"/>
      <c r="JA199" s="100"/>
    </row>
    <row r="200" spans="1:261">
      <c r="A200" s="145" t="s">
        <v>190</v>
      </c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146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  <c r="GC200" s="100"/>
      <c r="GD200" s="100"/>
      <c r="GE200" s="100"/>
      <c r="GF200" s="100"/>
      <c r="GG200" s="100"/>
      <c r="GH200" s="100"/>
      <c r="GI200" s="100"/>
      <c r="GJ200" s="100"/>
      <c r="GK200" s="100"/>
      <c r="GL200" s="100"/>
      <c r="GM200" s="100"/>
      <c r="GN200" s="100"/>
      <c r="GO200" s="100"/>
      <c r="GP200" s="100"/>
      <c r="GQ200" s="100"/>
      <c r="GR200" s="100"/>
      <c r="GS200" s="100"/>
      <c r="GT200" s="100"/>
      <c r="GU200" s="100"/>
      <c r="GV200" s="100"/>
      <c r="GW200" s="100"/>
      <c r="GX200" s="100"/>
      <c r="GY200" s="100"/>
      <c r="GZ200" s="100"/>
      <c r="HA200" s="100"/>
      <c r="HB200" s="100"/>
      <c r="HC200" s="100"/>
      <c r="HD200" s="100"/>
      <c r="HE200" s="100"/>
      <c r="HF200" s="100"/>
      <c r="HG200" s="100"/>
      <c r="HH200" s="100"/>
      <c r="HI200" s="100"/>
      <c r="HJ200" s="100"/>
      <c r="HK200" s="100"/>
      <c r="HL200" s="100"/>
      <c r="HM200" s="100"/>
      <c r="HN200" s="100"/>
      <c r="HO200" s="100"/>
      <c r="HP200" s="100"/>
      <c r="HQ200" s="100"/>
      <c r="HR200" s="100"/>
      <c r="HS200" s="100"/>
      <c r="HT200" s="100"/>
      <c r="HU200" s="100"/>
      <c r="HV200" s="100"/>
      <c r="HW200" s="100"/>
      <c r="HX200" s="100"/>
      <c r="HY200" s="100"/>
      <c r="HZ200" s="100"/>
      <c r="IA200" s="100"/>
      <c r="IB200" s="100"/>
      <c r="IC200" s="100"/>
      <c r="ID200" s="100"/>
      <c r="IE200" s="100"/>
      <c r="IF200" s="100"/>
      <c r="IG200" s="100"/>
      <c r="IH200" s="100"/>
      <c r="II200" s="100"/>
      <c r="IJ200" s="100"/>
      <c r="IK200" s="100"/>
      <c r="IL200" s="100"/>
      <c r="IM200" s="100"/>
      <c r="IN200" s="100"/>
      <c r="IO200" s="100"/>
      <c r="IP200" s="100"/>
      <c r="IQ200" s="100"/>
      <c r="IR200" s="100"/>
      <c r="IS200" s="100"/>
      <c r="IT200" s="100"/>
      <c r="IU200" s="100"/>
      <c r="IV200" s="100"/>
      <c r="IW200" s="100"/>
      <c r="IX200" s="100"/>
      <c r="IY200" s="100"/>
      <c r="IZ200" s="100"/>
      <c r="JA200" s="100"/>
    </row>
    <row r="201" spans="1:261" ht="18.75" customHeight="1">
      <c r="A201" s="33" t="s">
        <v>99</v>
      </c>
      <c r="B201" s="215" t="s">
        <v>100</v>
      </c>
      <c r="C201" s="215"/>
      <c r="D201" s="215"/>
      <c r="E201" s="215"/>
      <c r="F201" s="215"/>
      <c r="G201" s="215"/>
      <c r="H201" s="215"/>
      <c r="I201" s="215"/>
      <c r="J201" s="19">
        <f t="shared" ref="J201:J206" si="52">IF(ISNA(INDEX($A$37:$T$152,MATCH($B201,$B$37:$B$152,0),10)),"",INDEX($A$37:$T$152,MATCH($B201,$B$37:$B$152,0),10))</f>
        <v>6</v>
      </c>
      <c r="K201" s="19">
        <f t="shared" ref="K201:K206" si="53">IF(ISNA(INDEX($A$37:$T$152,MATCH($B201,$B$37:$B$152,0),11)),"",INDEX($A$37:$T$152,MATCH($B201,$B$37:$B$152,0),11))</f>
        <v>1</v>
      </c>
      <c r="L201" s="19">
        <f>IF(ISNA(INDEX($A$37:$T$152,MATCH($B201,$B$37:$B$152,0),12)),"",INDEX($A$37:$T$152,MATCH($B201,$B$37:$B$152,0),12))</f>
        <v>0</v>
      </c>
      <c r="M201" s="19">
        <f t="shared" ref="M201:M206" si="54">IF(ISNA(INDEX($A$37:$T$152,MATCH($B201,$B$37:$B$152,0),13)),"",INDEX($A$37:$T$152,MATCH($B201,$B$37:$B$152,0),13))</f>
        <v>2</v>
      </c>
      <c r="N201" s="19">
        <f t="shared" ref="N201:N206" si="55">IF(ISNA(INDEX($A$36:$U$137,MATCH($B201,$B$36:$B$137,0),14)),"",INDEX($A$36:$U$137,MATCH($B201,$B$36:$B$137,0),14))</f>
        <v>0</v>
      </c>
      <c r="O201" s="19">
        <f t="shared" ref="O201:O206" si="56">IF(ISNA(INDEX($A$36:$U$137,MATCH($B201,$B$36:$B$137,0),15)),"",INDEX($A$36:$U$137,MATCH($B201,$B$36:$B$137,0),15))</f>
        <v>3</v>
      </c>
      <c r="P201" s="19">
        <f t="shared" ref="P201:P206" si="57">IF(ISNA(INDEX($A$36:$U$137,MATCH($B201,$B$36:$B$137,0),16)),"",INDEX($A$36:$U$137,MATCH($B201,$B$36:$B$137,0),16))</f>
        <v>8</v>
      </c>
      <c r="Q201" s="19">
        <f t="shared" ref="Q201:Q206" si="58">IF(ISNA(INDEX($A$36:$U$137,MATCH($B201,$B$36:$B$137,0),17)),"",INDEX($A$36:$U$137,MATCH($B201,$B$36:$B$137,0),17))</f>
        <v>11</v>
      </c>
      <c r="R201" s="30">
        <f t="shared" ref="R201:R206" si="59">IF(ISNA(INDEX($A$36:$U$137,MATCH($B201,$B$36:$B$137,0),18)),"",INDEX($A$36:$U$137,MATCH($B201,$B$36:$B$137,0),18))</f>
        <v>0</v>
      </c>
      <c r="S201" s="30" t="str">
        <f t="shared" ref="S201:S206" si="60">IF(ISNA(INDEX($A$36:$U$137,MATCH($B201,$B$36:$B$137,0),19)),"",INDEX($A$36:$U$137,MATCH($B201,$B$36:$B$137,0),19))</f>
        <v>C</v>
      </c>
      <c r="T201" s="30">
        <f t="shared" ref="T201:T206" si="61">IF(ISNA(INDEX($A$36:$U$137,MATCH($B201,$B$36:$B$137,0),20)),"",INDEX($A$36:$U$137,MATCH($B201,$B$36:$B$137,0),20))</f>
        <v>0</v>
      </c>
      <c r="U201" s="18" t="s">
        <v>44</v>
      </c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  <c r="GB201" s="100"/>
      <c r="GC201" s="100"/>
      <c r="GD201" s="100"/>
      <c r="GE201" s="100"/>
      <c r="GF201" s="100"/>
      <c r="GG201" s="100"/>
      <c r="GH201" s="100"/>
      <c r="GI201" s="100"/>
      <c r="GJ201" s="100"/>
      <c r="GK201" s="100"/>
      <c r="GL201" s="100"/>
      <c r="GM201" s="100"/>
      <c r="GN201" s="100"/>
      <c r="GO201" s="100"/>
      <c r="GP201" s="100"/>
      <c r="GQ201" s="100"/>
      <c r="GR201" s="100"/>
      <c r="GS201" s="100"/>
      <c r="GT201" s="100"/>
      <c r="GU201" s="100"/>
      <c r="GV201" s="100"/>
      <c r="GW201" s="100"/>
      <c r="GX201" s="100"/>
      <c r="GY201" s="100"/>
      <c r="GZ201" s="100"/>
      <c r="HA201" s="100"/>
      <c r="HB201" s="100"/>
      <c r="HC201" s="100"/>
      <c r="HD201" s="100"/>
      <c r="HE201" s="100"/>
      <c r="HF201" s="100"/>
      <c r="HG201" s="100"/>
      <c r="HH201" s="100"/>
      <c r="HI201" s="100"/>
      <c r="HJ201" s="100"/>
      <c r="HK201" s="100"/>
      <c r="HL201" s="100"/>
      <c r="HM201" s="100"/>
      <c r="HN201" s="100"/>
      <c r="HO201" s="100"/>
      <c r="HP201" s="100"/>
      <c r="HQ201" s="100"/>
      <c r="HR201" s="100"/>
      <c r="HS201" s="100"/>
      <c r="HT201" s="100"/>
      <c r="HU201" s="100"/>
      <c r="HV201" s="100"/>
      <c r="HW201" s="100"/>
      <c r="HX201" s="100"/>
      <c r="HY201" s="100"/>
      <c r="HZ201" s="100"/>
      <c r="IA201" s="100"/>
      <c r="IB201" s="100"/>
      <c r="IC201" s="100"/>
      <c r="ID201" s="100"/>
      <c r="IE201" s="100"/>
      <c r="IF201" s="100"/>
      <c r="IG201" s="100"/>
      <c r="IH201" s="100"/>
      <c r="II201" s="100"/>
      <c r="IJ201" s="100"/>
      <c r="IK201" s="100"/>
      <c r="IL201" s="100"/>
      <c r="IM201" s="100"/>
      <c r="IN201" s="100"/>
      <c r="IO201" s="100"/>
      <c r="IP201" s="100"/>
      <c r="IQ201" s="100"/>
      <c r="IR201" s="100"/>
      <c r="IS201" s="100"/>
      <c r="IT201" s="100"/>
      <c r="IU201" s="100"/>
      <c r="IV201" s="100"/>
      <c r="IW201" s="100"/>
      <c r="IX201" s="100"/>
      <c r="IY201" s="100"/>
      <c r="IZ201" s="100"/>
      <c r="JA201" s="100"/>
    </row>
    <row r="202" spans="1:261">
      <c r="A202" s="33" t="str">
        <f>IF(ISNA(INDEX($A$37:$T$152,MATCH($B202,$B$37:$B$152,0),1)),"",INDEX($A$37:$T$152,MATCH($B202,$B$37:$B$152,0),1))</f>
        <v>MLM2007</v>
      </c>
      <c r="B202" s="215" t="s">
        <v>128</v>
      </c>
      <c r="C202" s="215"/>
      <c r="D202" s="215"/>
      <c r="E202" s="215"/>
      <c r="F202" s="215"/>
      <c r="G202" s="215"/>
      <c r="H202" s="215"/>
      <c r="I202" s="215"/>
      <c r="J202" s="19">
        <f t="shared" si="52"/>
        <v>4</v>
      </c>
      <c r="K202" s="19">
        <f t="shared" si="53"/>
        <v>0</v>
      </c>
      <c r="L202" s="19">
        <f>IF(ISNA(INDEX($A$37:$T$152,MATCH($B202,$B$37:$B$152,0),12)),"",INDEX($A$37:$T$152,MATCH($B202,$B$37:$B$152,0),12))</f>
        <v>0</v>
      </c>
      <c r="M202" s="19">
        <f t="shared" si="54"/>
        <v>1</v>
      </c>
      <c r="N202" s="19">
        <f t="shared" si="55"/>
        <v>0</v>
      </c>
      <c r="O202" s="19">
        <f t="shared" si="56"/>
        <v>1</v>
      </c>
      <c r="P202" s="19">
        <f t="shared" si="57"/>
        <v>6</v>
      </c>
      <c r="Q202" s="19">
        <f t="shared" si="58"/>
        <v>7</v>
      </c>
      <c r="R202" s="30">
        <f t="shared" si="59"/>
        <v>0</v>
      </c>
      <c r="S202" s="30" t="str">
        <f t="shared" si="60"/>
        <v>C</v>
      </c>
      <c r="T202" s="30">
        <f t="shared" si="61"/>
        <v>0</v>
      </c>
      <c r="U202" s="18" t="s">
        <v>44</v>
      </c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  <c r="GC202" s="100"/>
      <c r="GD202" s="100"/>
      <c r="GE202" s="100"/>
      <c r="GF202" s="100"/>
      <c r="GG202" s="100"/>
      <c r="GH202" s="100"/>
      <c r="GI202" s="100"/>
      <c r="GJ202" s="100"/>
      <c r="GK202" s="100"/>
      <c r="GL202" s="100"/>
      <c r="GM202" s="100"/>
      <c r="GN202" s="100"/>
      <c r="GO202" s="100"/>
      <c r="GP202" s="100"/>
      <c r="GQ202" s="100"/>
      <c r="GR202" s="100"/>
      <c r="GS202" s="100"/>
      <c r="GT202" s="100"/>
      <c r="GU202" s="100"/>
      <c r="GV202" s="100"/>
      <c r="GW202" s="100"/>
      <c r="GX202" s="100"/>
      <c r="GY202" s="100"/>
      <c r="GZ202" s="100"/>
      <c r="HA202" s="100"/>
      <c r="HB202" s="100"/>
      <c r="HC202" s="100"/>
      <c r="HD202" s="100"/>
      <c r="HE202" s="100"/>
      <c r="HF202" s="100"/>
      <c r="HG202" s="100"/>
      <c r="HH202" s="100"/>
      <c r="HI202" s="100"/>
      <c r="HJ202" s="100"/>
      <c r="HK202" s="100"/>
      <c r="HL202" s="100"/>
      <c r="HM202" s="100"/>
      <c r="HN202" s="100"/>
      <c r="HO202" s="100"/>
      <c r="HP202" s="100"/>
      <c r="HQ202" s="100"/>
      <c r="HR202" s="100"/>
      <c r="HS202" s="100"/>
      <c r="HT202" s="100"/>
      <c r="HU202" s="100"/>
      <c r="HV202" s="100"/>
      <c r="HW202" s="100"/>
      <c r="HX202" s="100"/>
      <c r="HY202" s="100"/>
      <c r="HZ202" s="100"/>
      <c r="IA202" s="100"/>
      <c r="IB202" s="100"/>
      <c r="IC202" s="100"/>
      <c r="ID202" s="100"/>
      <c r="IE202" s="100"/>
      <c r="IF202" s="100"/>
      <c r="IG202" s="100"/>
      <c r="IH202" s="100"/>
      <c r="II202" s="100"/>
      <c r="IJ202" s="100"/>
      <c r="IK202" s="100"/>
      <c r="IL202" s="100"/>
      <c r="IM202" s="100"/>
      <c r="IN202" s="100"/>
      <c r="IO202" s="100"/>
      <c r="IP202" s="100"/>
      <c r="IQ202" s="100"/>
      <c r="IR202" s="100"/>
      <c r="IS202" s="100"/>
      <c r="IT202" s="100"/>
      <c r="IU202" s="100"/>
      <c r="IV202" s="100"/>
      <c r="IW202" s="100"/>
      <c r="IX202" s="100"/>
      <c r="IY202" s="100"/>
      <c r="IZ202" s="100"/>
      <c r="JA202" s="100"/>
    </row>
    <row r="203" spans="1:261">
      <c r="A203" s="33" t="str">
        <f>IF(ISNA(INDEX($A$37:$T$152,MATCH($B203,$B$37:$B$152,0),1)),"",INDEX($A$37:$T$152,MATCH($B203,$B$37:$B$152,0),1))</f>
        <v>YLU0011</v>
      </c>
      <c r="B203" s="215" t="s">
        <v>73</v>
      </c>
      <c r="C203" s="215"/>
      <c r="D203" s="215"/>
      <c r="E203" s="215"/>
      <c r="F203" s="215"/>
      <c r="G203" s="215"/>
      <c r="H203" s="215"/>
      <c r="I203" s="215"/>
      <c r="J203" s="19">
        <f t="shared" si="52"/>
        <v>0</v>
      </c>
      <c r="K203" s="19">
        <f t="shared" si="53"/>
        <v>0</v>
      </c>
      <c r="L203" s="19">
        <f>IF(ISNA(INDEX($A$37:$T$152,MATCH($B203,$B$37:$B$152,0),12)),"",INDEX($A$37:$T$152,MATCH($B203,$B$37:$B$152,0),12))</f>
        <v>2</v>
      </c>
      <c r="M203" s="19">
        <f t="shared" si="54"/>
        <v>0</v>
      </c>
      <c r="N203" s="19">
        <f t="shared" si="55"/>
        <v>0</v>
      </c>
      <c r="O203" s="19">
        <f t="shared" si="56"/>
        <v>2</v>
      </c>
      <c r="P203" s="19">
        <f t="shared" si="57"/>
        <v>0</v>
      </c>
      <c r="Q203" s="19">
        <f t="shared" si="58"/>
        <v>2</v>
      </c>
      <c r="R203" s="30">
        <f t="shared" si="59"/>
        <v>0</v>
      </c>
      <c r="S203" s="30" t="str">
        <f t="shared" si="60"/>
        <v>C</v>
      </c>
      <c r="T203" s="30">
        <f t="shared" si="61"/>
        <v>0</v>
      </c>
      <c r="U203" s="18" t="s">
        <v>44</v>
      </c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  <c r="GC203" s="100"/>
      <c r="GD203" s="100"/>
      <c r="GE203" s="100"/>
      <c r="GF203" s="100"/>
      <c r="GG203" s="100"/>
      <c r="GH203" s="100"/>
      <c r="GI203" s="100"/>
      <c r="GJ203" s="100"/>
      <c r="GK203" s="100"/>
      <c r="GL203" s="100"/>
      <c r="GM203" s="100"/>
      <c r="GN203" s="100"/>
      <c r="GO203" s="100"/>
      <c r="GP203" s="100"/>
      <c r="GQ203" s="100"/>
      <c r="GR203" s="100"/>
      <c r="GS203" s="100"/>
      <c r="GT203" s="100"/>
      <c r="GU203" s="100"/>
      <c r="GV203" s="100"/>
      <c r="GW203" s="100"/>
      <c r="GX203" s="100"/>
      <c r="GY203" s="100"/>
      <c r="GZ203" s="100"/>
      <c r="HA203" s="100"/>
      <c r="HB203" s="100"/>
      <c r="HC203" s="100"/>
      <c r="HD203" s="100"/>
      <c r="HE203" s="100"/>
      <c r="HF203" s="100"/>
      <c r="HG203" s="100"/>
      <c r="HH203" s="100"/>
      <c r="HI203" s="100"/>
      <c r="HJ203" s="100"/>
      <c r="HK203" s="100"/>
      <c r="HL203" s="100"/>
      <c r="HM203" s="100"/>
      <c r="HN203" s="100"/>
      <c r="HO203" s="100"/>
      <c r="HP203" s="100"/>
      <c r="HQ203" s="100"/>
      <c r="HR203" s="100"/>
      <c r="HS203" s="100"/>
      <c r="HT203" s="100"/>
      <c r="HU203" s="100"/>
      <c r="HV203" s="100"/>
      <c r="HW203" s="100"/>
      <c r="HX203" s="100"/>
      <c r="HY203" s="100"/>
      <c r="HZ203" s="100"/>
      <c r="IA203" s="100"/>
      <c r="IB203" s="100"/>
      <c r="IC203" s="100"/>
      <c r="ID203" s="100"/>
      <c r="IE203" s="100"/>
      <c r="IF203" s="100"/>
      <c r="IG203" s="100"/>
      <c r="IH203" s="100"/>
      <c r="II203" s="100"/>
      <c r="IJ203" s="100"/>
      <c r="IK203" s="100"/>
      <c r="IL203" s="100"/>
      <c r="IM203" s="100"/>
      <c r="IN203" s="100"/>
      <c r="IO203" s="100"/>
      <c r="IP203" s="100"/>
      <c r="IQ203" s="100"/>
      <c r="IR203" s="100"/>
      <c r="IS203" s="100"/>
      <c r="IT203" s="100"/>
      <c r="IU203" s="100"/>
      <c r="IV203" s="100"/>
      <c r="IW203" s="100"/>
      <c r="IX203" s="100"/>
      <c r="IY203" s="100"/>
      <c r="IZ203" s="100"/>
      <c r="JA203" s="100"/>
    </row>
    <row r="204" spans="1:261">
      <c r="A204" s="33" t="str">
        <f>IF(ISNA(INDEX($A$37:$T$152,MATCH($B204,$B$37:$B$152,0),1)),"",INDEX($A$37:$T$152,MATCH($B204,$B$37:$B$152,0),1))</f>
        <v>YLU0012</v>
      </c>
      <c r="B204" s="181" t="s">
        <v>89</v>
      </c>
      <c r="C204" s="182"/>
      <c r="D204" s="182"/>
      <c r="E204" s="182"/>
      <c r="F204" s="182"/>
      <c r="G204" s="182"/>
      <c r="H204" s="182"/>
      <c r="I204" s="183"/>
      <c r="J204" s="19">
        <f t="shared" si="52"/>
        <v>0</v>
      </c>
      <c r="K204" s="19">
        <f t="shared" si="53"/>
        <v>0</v>
      </c>
      <c r="L204" s="19">
        <f>IF(ISNA(INDEX($A$37:$T$152,MATCH($B204,$B$37:$B$152,0),12)),"",INDEX($A$37:$T$152,MATCH($B204,$B$37:$B$152,0),12))</f>
        <v>2</v>
      </c>
      <c r="M204" s="19">
        <f t="shared" si="54"/>
        <v>0</v>
      </c>
      <c r="N204" s="19">
        <f t="shared" si="55"/>
        <v>0</v>
      </c>
      <c r="O204" s="19">
        <f t="shared" si="56"/>
        <v>2</v>
      </c>
      <c r="P204" s="19">
        <f t="shared" si="57"/>
        <v>0</v>
      </c>
      <c r="Q204" s="19">
        <f t="shared" si="58"/>
        <v>2</v>
      </c>
      <c r="R204" s="30">
        <f t="shared" si="59"/>
        <v>0</v>
      </c>
      <c r="S204" s="30" t="str">
        <f t="shared" si="60"/>
        <v>C</v>
      </c>
      <c r="T204" s="30">
        <f t="shared" si="61"/>
        <v>0</v>
      </c>
      <c r="U204" s="18" t="s">
        <v>44</v>
      </c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  <c r="GB204" s="100"/>
      <c r="GC204" s="100"/>
      <c r="GD204" s="100"/>
      <c r="GE204" s="100"/>
      <c r="GF204" s="100"/>
      <c r="GG204" s="100"/>
      <c r="GH204" s="100"/>
      <c r="GI204" s="100"/>
      <c r="GJ204" s="100"/>
      <c r="GK204" s="100"/>
      <c r="GL204" s="100"/>
      <c r="GM204" s="100"/>
      <c r="GN204" s="100"/>
      <c r="GO204" s="100"/>
      <c r="GP204" s="100"/>
      <c r="GQ204" s="100"/>
      <c r="GR204" s="100"/>
      <c r="GS204" s="100"/>
      <c r="GT204" s="100"/>
      <c r="GU204" s="100"/>
      <c r="GV204" s="100"/>
      <c r="GW204" s="100"/>
      <c r="GX204" s="100"/>
      <c r="GY204" s="100"/>
      <c r="GZ204" s="100"/>
      <c r="HA204" s="100"/>
      <c r="HB204" s="100"/>
      <c r="HC204" s="100"/>
      <c r="HD204" s="100"/>
      <c r="HE204" s="100"/>
      <c r="HF204" s="100"/>
      <c r="HG204" s="100"/>
      <c r="HH204" s="100"/>
      <c r="HI204" s="100"/>
      <c r="HJ204" s="100"/>
      <c r="HK204" s="100"/>
      <c r="HL204" s="100"/>
      <c r="HM204" s="100"/>
      <c r="HN204" s="100"/>
      <c r="HO204" s="100"/>
      <c r="HP204" s="100"/>
      <c r="HQ204" s="100"/>
      <c r="HR204" s="100"/>
      <c r="HS204" s="100"/>
      <c r="HT204" s="100"/>
      <c r="HU204" s="100"/>
      <c r="HV204" s="100"/>
      <c r="HW204" s="100"/>
      <c r="HX204" s="100"/>
      <c r="HY204" s="100"/>
      <c r="HZ204" s="100"/>
      <c r="IA204" s="100"/>
      <c r="IB204" s="100"/>
      <c r="IC204" s="100"/>
      <c r="ID204" s="100"/>
      <c r="IE204" s="100"/>
      <c r="IF204" s="100"/>
      <c r="IG204" s="100"/>
      <c r="IH204" s="100"/>
      <c r="II204" s="100"/>
      <c r="IJ204" s="100"/>
      <c r="IK204" s="100"/>
      <c r="IL204" s="100"/>
      <c r="IM204" s="100"/>
      <c r="IN204" s="100"/>
      <c r="IO204" s="100"/>
      <c r="IP204" s="100"/>
      <c r="IQ204" s="100"/>
      <c r="IR204" s="100"/>
      <c r="IS204" s="100"/>
      <c r="IT204" s="100"/>
      <c r="IU204" s="100"/>
      <c r="IV204" s="100"/>
      <c r="IW204" s="100"/>
      <c r="IX204" s="100"/>
      <c r="IY204" s="100"/>
      <c r="IZ204" s="100"/>
      <c r="JA204" s="100"/>
    </row>
    <row r="205" spans="1:261">
      <c r="A205" s="33" t="str">
        <f>IF(ISNA(INDEX($A$37:$T$152,MATCH($B205,$B$37:$B$152,0),1)),"",INDEX($A$37:$T$152,MATCH($B205,$B$37:$B$152,0),1))</f>
        <v>MLX2081</v>
      </c>
      <c r="B205" s="181" t="s">
        <v>102</v>
      </c>
      <c r="C205" s="182"/>
      <c r="D205" s="182"/>
      <c r="E205" s="182"/>
      <c r="F205" s="182"/>
      <c r="G205" s="182"/>
      <c r="H205" s="182"/>
      <c r="I205" s="183"/>
      <c r="J205" s="19">
        <f t="shared" si="52"/>
        <v>3</v>
      </c>
      <c r="K205" s="19">
        <f t="shared" si="53"/>
        <v>0</v>
      </c>
      <c r="L205" s="19">
        <v>2</v>
      </c>
      <c r="M205" s="19">
        <f t="shared" si="54"/>
        <v>0</v>
      </c>
      <c r="N205" s="19">
        <f t="shared" si="55"/>
        <v>0</v>
      </c>
      <c r="O205" s="19">
        <f t="shared" si="56"/>
        <v>2</v>
      </c>
      <c r="P205" s="19">
        <f t="shared" si="57"/>
        <v>3</v>
      </c>
      <c r="Q205" s="19">
        <f t="shared" si="58"/>
        <v>5</v>
      </c>
      <c r="R205" s="30">
        <f t="shared" si="59"/>
        <v>0</v>
      </c>
      <c r="S205" s="30" t="str">
        <f t="shared" si="60"/>
        <v>C</v>
      </c>
      <c r="T205" s="30">
        <f t="shared" si="61"/>
        <v>0</v>
      </c>
      <c r="U205" s="18" t="s">
        <v>44</v>
      </c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  <c r="GC205" s="100"/>
      <c r="GD205" s="100"/>
      <c r="GE205" s="100"/>
      <c r="GF205" s="100"/>
      <c r="GG205" s="100"/>
      <c r="GH205" s="100"/>
      <c r="GI205" s="100"/>
      <c r="GJ205" s="100"/>
      <c r="GK205" s="100"/>
      <c r="GL205" s="100"/>
      <c r="GM205" s="100"/>
      <c r="GN205" s="100"/>
      <c r="GO205" s="100"/>
      <c r="GP205" s="100"/>
      <c r="GQ205" s="100"/>
      <c r="GR205" s="100"/>
      <c r="GS205" s="100"/>
      <c r="GT205" s="100"/>
      <c r="GU205" s="100"/>
      <c r="GV205" s="100"/>
      <c r="GW205" s="100"/>
      <c r="GX205" s="100"/>
      <c r="GY205" s="100"/>
      <c r="GZ205" s="100"/>
      <c r="HA205" s="100"/>
      <c r="HB205" s="100"/>
      <c r="HC205" s="100"/>
      <c r="HD205" s="100"/>
      <c r="HE205" s="100"/>
      <c r="HF205" s="100"/>
      <c r="HG205" s="100"/>
      <c r="HH205" s="100"/>
      <c r="HI205" s="100"/>
      <c r="HJ205" s="100"/>
      <c r="HK205" s="100"/>
      <c r="HL205" s="100"/>
      <c r="HM205" s="100"/>
      <c r="HN205" s="100"/>
      <c r="HO205" s="100"/>
      <c r="HP205" s="100"/>
      <c r="HQ205" s="100"/>
      <c r="HR205" s="100"/>
      <c r="HS205" s="100"/>
      <c r="HT205" s="100"/>
      <c r="HU205" s="100"/>
      <c r="HV205" s="100"/>
      <c r="HW205" s="100"/>
      <c r="HX205" s="100"/>
      <c r="HY205" s="100"/>
      <c r="HZ205" s="100"/>
      <c r="IA205" s="100"/>
      <c r="IB205" s="100"/>
      <c r="IC205" s="100"/>
      <c r="ID205" s="100"/>
      <c r="IE205" s="100"/>
      <c r="IF205" s="100"/>
      <c r="IG205" s="100"/>
      <c r="IH205" s="100"/>
      <c r="II205" s="100"/>
      <c r="IJ205" s="100"/>
      <c r="IK205" s="100"/>
      <c r="IL205" s="100"/>
      <c r="IM205" s="100"/>
      <c r="IN205" s="100"/>
      <c r="IO205" s="100"/>
      <c r="IP205" s="100"/>
      <c r="IQ205" s="100"/>
      <c r="IR205" s="100"/>
      <c r="IS205" s="100"/>
      <c r="IT205" s="100"/>
      <c r="IU205" s="100"/>
      <c r="IV205" s="100"/>
      <c r="IW205" s="100"/>
      <c r="IX205" s="100"/>
      <c r="IY205" s="100"/>
      <c r="IZ205" s="100"/>
      <c r="JA205" s="100"/>
    </row>
    <row r="206" spans="1:261">
      <c r="A206" s="33" t="str">
        <f>IF(ISNA(INDEX($A$37:$T$152,MATCH($B206,$B$37:$B$152,0),1)),"",INDEX($A$37:$T$152,MATCH($B206,$B$37:$B$152,0),1))</f>
        <v>MLX2082</v>
      </c>
      <c r="B206" s="181" t="s">
        <v>115</v>
      </c>
      <c r="C206" s="182"/>
      <c r="D206" s="182"/>
      <c r="E206" s="182"/>
      <c r="F206" s="182"/>
      <c r="G206" s="182"/>
      <c r="H206" s="182"/>
      <c r="I206" s="183"/>
      <c r="J206" s="19">
        <f t="shared" si="52"/>
        <v>3</v>
      </c>
      <c r="K206" s="19">
        <f t="shared" si="53"/>
        <v>0</v>
      </c>
      <c r="L206" s="19">
        <f>IF(ISNA(INDEX($A$37:$T$152,MATCH($B206,$B$37:$B$152,0),12)),"",INDEX($A$37:$T$152,MATCH($B206,$B$37:$B$152,0),12))</f>
        <v>2</v>
      </c>
      <c r="M206" s="19">
        <f t="shared" si="54"/>
        <v>0</v>
      </c>
      <c r="N206" s="19">
        <f t="shared" si="55"/>
        <v>0</v>
      </c>
      <c r="O206" s="19">
        <f t="shared" si="56"/>
        <v>2</v>
      </c>
      <c r="P206" s="19">
        <f t="shared" si="57"/>
        <v>3</v>
      </c>
      <c r="Q206" s="19">
        <f t="shared" si="58"/>
        <v>5</v>
      </c>
      <c r="R206" s="30">
        <f t="shared" si="59"/>
        <v>0</v>
      </c>
      <c r="S206" s="30" t="str">
        <f t="shared" si="60"/>
        <v>C</v>
      </c>
      <c r="T206" s="30">
        <f t="shared" si="61"/>
        <v>0</v>
      </c>
      <c r="U206" s="18" t="s">
        <v>44</v>
      </c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00"/>
      <c r="GE206" s="100"/>
      <c r="GF206" s="100"/>
      <c r="GG206" s="100"/>
      <c r="GH206" s="100"/>
      <c r="GI206" s="100"/>
      <c r="GJ206" s="100"/>
      <c r="GK206" s="100"/>
      <c r="GL206" s="100"/>
      <c r="GM206" s="100"/>
      <c r="GN206" s="100"/>
      <c r="GO206" s="100"/>
      <c r="GP206" s="100"/>
      <c r="GQ206" s="100"/>
      <c r="GR206" s="100"/>
      <c r="GS206" s="100"/>
      <c r="GT206" s="100"/>
      <c r="GU206" s="100"/>
      <c r="GV206" s="100"/>
      <c r="GW206" s="100"/>
      <c r="GX206" s="100"/>
      <c r="GY206" s="100"/>
      <c r="GZ206" s="100"/>
      <c r="HA206" s="100"/>
      <c r="HB206" s="100"/>
      <c r="HC206" s="100"/>
      <c r="HD206" s="100"/>
      <c r="HE206" s="100"/>
      <c r="HF206" s="100"/>
      <c r="HG206" s="100"/>
      <c r="HH206" s="100"/>
      <c r="HI206" s="100"/>
      <c r="HJ206" s="100"/>
      <c r="HK206" s="100"/>
      <c r="HL206" s="100"/>
      <c r="HM206" s="100"/>
      <c r="HN206" s="100"/>
      <c r="HO206" s="100"/>
      <c r="HP206" s="100"/>
      <c r="HQ206" s="100"/>
      <c r="HR206" s="100"/>
      <c r="HS206" s="100"/>
      <c r="HT206" s="100"/>
      <c r="HU206" s="100"/>
      <c r="HV206" s="100"/>
      <c r="HW206" s="100"/>
      <c r="HX206" s="100"/>
      <c r="HY206" s="100"/>
      <c r="HZ206" s="100"/>
      <c r="IA206" s="100"/>
      <c r="IB206" s="100"/>
      <c r="IC206" s="100"/>
      <c r="ID206" s="100"/>
      <c r="IE206" s="100"/>
      <c r="IF206" s="100"/>
      <c r="IG206" s="100"/>
      <c r="IH206" s="100"/>
      <c r="II206" s="100"/>
      <c r="IJ206" s="100"/>
      <c r="IK206" s="100"/>
      <c r="IL206" s="100"/>
      <c r="IM206" s="100"/>
      <c r="IN206" s="100"/>
      <c r="IO206" s="100"/>
      <c r="IP206" s="100"/>
      <c r="IQ206" s="100"/>
      <c r="IR206" s="100"/>
      <c r="IS206" s="100"/>
      <c r="IT206" s="100"/>
      <c r="IU206" s="100"/>
      <c r="IV206" s="100"/>
      <c r="IW206" s="100"/>
      <c r="IX206" s="100"/>
      <c r="IY206" s="100"/>
      <c r="IZ206" s="100"/>
      <c r="JA206" s="100"/>
    </row>
    <row r="207" spans="1:261">
      <c r="A207" s="22" t="s">
        <v>74</v>
      </c>
      <c r="B207" s="184"/>
      <c r="C207" s="185"/>
      <c r="D207" s="185"/>
      <c r="E207" s="185"/>
      <c r="F207" s="185"/>
      <c r="G207" s="185"/>
      <c r="H207" s="185"/>
      <c r="I207" s="186"/>
      <c r="J207" s="24">
        <f>SUM(J201:J206)</f>
        <v>16</v>
      </c>
      <c r="K207" s="24">
        <f t="shared" ref="K207:Q207" si="62">SUM(K201:K206)</f>
        <v>1</v>
      </c>
      <c r="L207" s="24">
        <f t="shared" si="62"/>
        <v>8</v>
      </c>
      <c r="M207" s="24">
        <f t="shared" si="62"/>
        <v>3</v>
      </c>
      <c r="N207" s="24">
        <f t="shared" si="62"/>
        <v>0</v>
      </c>
      <c r="O207" s="24">
        <f t="shared" si="62"/>
        <v>12</v>
      </c>
      <c r="P207" s="24">
        <f t="shared" si="62"/>
        <v>20</v>
      </c>
      <c r="Q207" s="24">
        <f t="shared" si="62"/>
        <v>32</v>
      </c>
      <c r="R207" s="22">
        <f>COUNTIF(R201:R206,"E")</f>
        <v>0</v>
      </c>
      <c r="S207" s="22">
        <f>COUNTIF(S201:S206,"C")</f>
        <v>6</v>
      </c>
      <c r="T207" s="22">
        <f>COUNTIF(T201:T206,"VP")</f>
        <v>0</v>
      </c>
      <c r="U207" s="18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  <c r="GB207" s="100"/>
      <c r="GC207" s="100"/>
      <c r="GD207" s="100"/>
      <c r="GE207" s="100"/>
      <c r="GF207" s="100"/>
      <c r="GG207" s="100"/>
      <c r="GH207" s="100"/>
      <c r="GI207" s="100"/>
      <c r="GJ207" s="100"/>
      <c r="GK207" s="100"/>
      <c r="GL207" s="100"/>
      <c r="GM207" s="100"/>
      <c r="GN207" s="100"/>
      <c r="GO207" s="100"/>
      <c r="GP207" s="100"/>
      <c r="GQ207" s="100"/>
      <c r="GR207" s="100"/>
      <c r="GS207" s="100"/>
      <c r="GT207" s="100"/>
      <c r="GU207" s="100"/>
      <c r="GV207" s="100"/>
      <c r="GW207" s="100"/>
      <c r="GX207" s="100"/>
      <c r="GY207" s="100"/>
      <c r="GZ207" s="100"/>
      <c r="HA207" s="100"/>
      <c r="HB207" s="100"/>
      <c r="HC207" s="100"/>
      <c r="HD207" s="100"/>
      <c r="HE207" s="100"/>
      <c r="HF207" s="100"/>
      <c r="HG207" s="100"/>
      <c r="HH207" s="100"/>
      <c r="HI207" s="100"/>
      <c r="HJ207" s="100"/>
      <c r="HK207" s="100"/>
      <c r="HL207" s="100"/>
      <c r="HM207" s="100"/>
      <c r="HN207" s="100"/>
      <c r="HO207" s="100"/>
      <c r="HP207" s="100"/>
      <c r="HQ207" s="100"/>
      <c r="HR207" s="100"/>
      <c r="HS207" s="100"/>
      <c r="HT207" s="100"/>
      <c r="HU207" s="100"/>
      <c r="HV207" s="100"/>
      <c r="HW207" s="100"/>
      <c r="HX207" s="100"/>
      <c r="HY207" s="100"/>
      <c r="HZ207" s="100"/>
      <c r="IA207" s="100"/>
      <c r="IB207" s="100"/>
      <c r="IC207" s="100"/>
      <c r="ID207" s="100"/>
      <c r="IE207" s="100"/>
      <c r="IF207" s="100"/>
      <c r="IG207" s="100"/>
      <c r="IH207" s="100"/>
      <c r="II207" s="100"/>
      <c r="IJ207" s="100"/>
      <c r="IK207" s="100"/>
      <c r="IL207" s="100"/>
      <c r="IM207" s="100"/>
      <c r="IN207" s="100"/>
      <c r="IO207" s="100"/>
      <c r="IP207" s="100"/>
      <c r="IQ207" s="100"/>
      <c r="IR207" s="100"/>
      <c r="IS207" s="100"/>
      <c r="IT207" s="100"/>
      <c r="IU207" s="100"/>
      <c r="IV207" s="100"/>
      <c r="IW207" s="100"/>
      <c r="IX207" s="100"/>
      <c r="IY207" s="100"/>
      <c r="IZ207" s="100"/>
      <c r="JA207" s="100"/>
    </row>
    <row r="208" spans="1:261" ht="15.75" customHeight="1">
      <c r="A208" s="145" t="s">
        <v>194</v>
      </c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146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  <c r="GC208" s="100"/>
      <c r="GD208" s="100"/>
      <c r="GE208" s="100"/>
      <c r="GF208" s="100"/>
      <c r="GG208" s="100"/>
      <c r="GH208" s="100"/>
      <c r="GI208" s="100"/>
      <c r="GJ208" s="100"/>
      <c r="GK208" s="100"/>
      <c r="GL208" s="100"/>
      <c r="GM208" s="100"/>
      <c r="GN208" s="100"/>
      <c r="GO208" s="100"/>
      <c r="GP208" s="100"/>
      <c r="GQ208" s="100"/>
      <c r="GR208" s="100"/>
      <c r="GS208" s="100"/>
      <c r="GT208" s="100"/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0"/>
      <c r="HL208" s="100"/>
      <c r="HM208" s="100"/>
      <c r="HN208" s="100"/>
      <c r="HO208" s="100"/>
      <c r="HP208" s="100"/>
      <c r="HQ208" s="100"/>
      <c r="HR208" s="100"/>
      <c r="HS208" s="100"/>
      <c r="HT208" s="100"/>
      <c r="HU208" s="100"/>
      <c r="HV208" s="100"/>
      <c r="HW208" s="100"/>
      <c r="HX208" s="100"/>
      <c r="HY208" s="100"/>
      <c r="HZ208" s="100"/>
      <c r="IA208" s="100"/>
      <c r="IB208" s="100"/>
      <c r="IC208" s="100"/>
      <c r="ID208" s="100"/>
      <c r="IE208" s="100"/>
      <c r="IF208" s="100"/>
      <c r="IG208" s="100"/>
      <c r="IH208" s="100"/>
      <c r="II208" s="100"/>
      <c r="IJ208" s="100"/>
      <c r="IK208" s="100"/>
      <c r="IL208" s="100"/>
      <c r="IM208" s="100"/>
      <c r="IN208" s="100"/>
      <c r="IO208" s="100"/>
      <c r="IP208" s="100"/>
      <c r="IQ208" s="100"/>
      <c r="IR208" s="100"/>
      <c r="IS208" s="100"/>
      <c r="IT208" s="100"/>
      <c r="IU208" s="100"/>
      <c r="IV208" s="100"/>
      <c r="IW208" s="100"/>
      <c r="IX208" s="100"/>
      <c r="IY208" s="100"/>
      <c r="IZ208" s="100"/>
      <c r="JA208" s="100"/>
    </row>
    <row r="209" spans="1:261" ht="17.25" customHeight="1">
      <c r="A209" s="33" t="str">
        <f>IF(ISNA(INDEX($A$37:$T$152,MATCH($B209,$B$37:$B$152,0),1)),"",INDEX($A$37:$T$152,MATCH($B209,$B$37:$B$152,0),1))</f>
        <v>MLX2104</v>
      </c>
      <c r="B209" s="215" t="s">
        <v>137</v>
      </c>
      <c r="C209" s="215"/>
      <c r="D209" s="215"/>
      <c r="E209" s="215"/>
      <c r="F209" s="215"/>
      <c r="G209" s="215"/>
      <c r="H209" s="215"/>
      <c r="I209" s="215"/>
      <c r="J209" s="19">
        <f>IF(ISNA(INDEX($A$37:$T$152,MATCH($B209,$B$37:$B$152,0),10)),"",INDEX($A$37:$T$152,MATCH($B209,$B$37:$B$152,0),10))</f>
        <v>7</v>
      </c>
      <c r="K209" s="19">
        <f>IF(ISNA(INDEX($A$37:$T$152,MATCH($B209,$B$37:$B$152,0),11)),"",INDEX($A$37:$T$152,MATCH($B209,$B$37:$B$152,0),11))</f>
        <v>2</v>
      </c>
      <c r="L209" s="19">
        <f>IF(ISNA(INDEX($A$37:$T$152,MATCH($B209,$B$37:$B$152,0),12)),"",INDEX($A$37:$T$152,MATCH($B209,$B$37:$B$152,0),12))</f>
        <v>1</v>
      </c>
      <c r="M209" s="19">
        <f>IF(ISNA(INDEX($A$37:$T$152,MATCH($B209,$B$37:$B$152,0),13)),"",INDEX($A$37:$T$152,MATCH($B209,$B$37:$B$152,0),13))</f>
        <v>0</v>
      </c>
      <c r="N209" s="19">
        <f>IF(ISNA(INDEX($A$36:$U$137,MATCH($B209,$B$36:$B$137,0),14)),"",INDEX($A$36:$U$137,MATCH($B209,$B$36:$B$137,0),14))</f>
        <v>2</v>
      </c>
      <c r="O209" s="19">
        <f>IF(ISNA(INDEX($A$36:$U$137,MATCH($B209,$B$36:$B$137,0),15)),"",INDEX($A$36:$U$137,MATCH($B209,$B$36:$B$137,0),15))</f>
        <v>5</v>
      </c>
      <c r="P209" s="19">
        <f>IF(ISNA(INDEX($A$36:$U$137,MATCH($B209,$B$36:$B$137,0),16)),"",INDEX($A$36:$U$137,MATCH($B209,$B$36:$B$137,0),16))</f>
        <v>10</v>
      </c>
      <c r="Q209" s="19">
        <f>IF(ISNA(INDEX($A$36:$U$137,MATCH($B209,$B$36:$B$137,0),17)),"",INDEX($A$36:$U$137,MATCH($B209,$B$36:$B$137,0),17))</f>
        <v>15</v>
      </c>
      <c r="R209" s="30" t="str">
        <f>IF(ISNA(INDEX($A$36:$U$137,MATCH($B209,$B$36:$B$137,0),18)),"",INDEX($A$36:$U$137,MATCH($B209,$B$36:$B$137,0),18))</f>
        <v>E</v>
      </c>
      <c r="S209" s="30">
        <f>IF(ISNA(INDEX($A$36:$U$137,MATCH($B209,$B$36:$B$137,0),19)),"",INDEX($A$36:$U$137,MATCH($B209,$B$36:$B$137,0),19))</f>
        <v>0</v>
      </c>
      <c r="T209" s="30">
        <f>IF(ISNA(INDEX($A$36:$U$137,MATCH($B209,$B$36:$B$137,0),20)),"",INDEX($A$36:$U$137,MATCH($B209,$B$36:$B$137,0),20))</f>
        <v>0</v>
      </c>
      <c r="U209" s="18" t="s">
        <v>44</v>
      </c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0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0"/>
      <c r="IK209" s="100"/>
      <c r="IL209" s="100"/>
      <c r="IM209" s="100"/>
      <c r="IN209" s="100"/>
      <c r="IO209" s="100"/>
      <c r="IP209" s="100"/>
      <c r="IQ209" s="100"/>
      <c r="IR209" s="100"/>
      <c r="IS209" s="100"/>
      <c r="IT209" s="100"/>
      <c r="IU209" s="100"/>
      <c r="IV209" s="100"/>
      <c r="IW209" s="100"/>
      <c r="IX209" s="100"/>
      <c r="IY209" s="100"/>
      <c r="IZ209" s="100"/>
      <c r="JA209" s="100"/>
    </row>
    <row r="210" spans="1:261">
      <c r="A210" s="33" t="str">
        <f>IF(ISNA(INDEX($A$37:$T$152,MATCH($B210,$B$37:$B$152,0),1)),"",INDEX($A$37:$T$152,MATCH($B210,$B$37:$B$152,0),1))</f>
        <v>MLX2105</v>
      </c>
      <c r="B210" s="215" t="s">
        <v>139</v>
      </c>
      <c r="C210" s="215"/>
      <c r="D210" s="215"/>
      <c r="E210" s="215"/>
      <c r="F210" s="215"/>
      <c r="G210" s="215"/>
      <c r="H210" s="215"/>
      <c r="I210" s="215"/>
      <c r="J210" s="19">
        <f>IF(ISNA(INDEX($A$37:$T$152,MATCH($B210,$B$37:$B$152,0),10)),"",INDEX($A$37:$T$152,MATCH($B210,$B$37:$B$152,0),10))</f>
        <v>4</v>
      </c>
      <c r="K210" s="19">
        <f>IF(ISNA(INDEX($A$37:$T$152,MATCH($B210,$B$37:$B$152,0),11)),"",INDEX($A$37:$T$152,MATCH($B210,$B$37:$B$152,0),11))</f>
        <v>2</v>
      </c>
      <c r="L210" s="19">
        <f>IF(ISNA(INDEX($A$37:$T$152,MATCH($B210,$B$37:$B$152,0),12)),"",INDEX($A$37:$T$152,MATCH($B210,$B$37:$B$152,0),12))</f>
        <v>0</v>
      </c>
      <c r="M210" s="19">
        <f>IF(ISNA(INDEX($A$37:$T$152,MATCH($B210,$B$37:$B$152,0),13)),"",INDEX($A$37:$T$152,MATCH($B210,$B$37:$B$152,0),13))</f>
        <v>0</v>
      </c>
      <c r="N210" s="19">
        <f>IF(ISNA(INDEX($A$36:$U$137,MATCH($B210,$B$36:$B$137,0),14)),"",INDEX($A$36:$U$137,MATCH($B210,$B$36:$B$137,0),14))</f>
        <v>1</v>
      </c>
      <c r="O210" s="19">
        <f>IF(ISNA(INDEX($A$36:$U$137,MATCH($B210,$B$36:$B$137,0),15)),"",INDEX($A$36:$U$137,MATCH($B210,$B$36:$B$137,0),15))</f>
        <v>3</v>
      </c>
      <c r="P210" s="19">
        <f>IF(ISNA(INDEX($A$36:$U$137,MATCH($B210,$B$36:$B$137,0),16)),"",INDEX($A$36:$U$137,MATCH($B210,$B$36:$B$137,0),16))</f>
        <v>5</v>
      </c>
      <c r="Q210" s="19">
        <f>IF(ISNA(INDEX($A$36:$U$137,MATCH($B210,$B$36:$B$137,0),17)),"",INDEX($A$36:$U$137,MATCH($B210,$B$36:$B$137,0),17))</f>
        <v>8</v>
      </c>
      <c r="R210" s="30">
        <f>IF(ISNA(INDEX($A$36:$U$137,MATCH($B210,$B$36:$B$137,0),18)),"",INDEX($A$36:$U$137,MATCH($B210,$B$36:$B$137,0),18))</f>
        <v>0</v>
      </c>
      <c r="S210" s="30" t="str">
        <f>IF(ISNA(INDEX($A$36:$U$137,MATCH($B210,$B$36:$B$137,0),19)),"",INDEX($A$36:$U$137,MATCH($B210,$B$36:$B$137,0),19))</f>
        <v>C</v>
      </c>
      <c r="T210" s="30">
        <f>IF(ISNA(INDEX($A$36:$U$137,MATCH($B210,$B$36:$B$137,0),20)),"",INDEX($A$36:$U$137,MATCH($B210,$B$36:$B$137,0),20))</f>
        <v>0</v>
      </c>
      <c r="U210" s="18" t="s">
        <v>44</v>
      </c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  <c r="HX210" s="100"/>
      <c r="HY210" s="100"/>
      <c r="HZ210" s="100"/>
      <c r="IA210" s="100"/>
      <c r="IB210" s="100"/>
      <c r="IC210" s="100"/>
      <c r="ID210" s="100"/>
      <c r="IE210" s="100"/>
      <c r="IF210" s="100"/>
      <c r="IG210" s="100"/>
      <c r="IH210" s="100"/>
      <c r="II210" s="100"/>
      <c r="IJ210" s="100"/>
      <c r="IK210" s="100"/>
      <c r="IL210" s="100"/>
      <c r="IM210" s="100"/>
      <c r="IN210" s="100"/>
      <c r="IO210" s="100"/>
      <c r="IP210" s="100"/>
      <c r="IQ210" s="100"/>
      <c r="IR210" s="100"/>
      <c r="IS210" s="100"/>
      <c r="IT210" s="100"/>
      <c r="IU210" s="100"/>
      <c r="IV210" s="100"/>
      <c r="IW210" s="100"/>
      <c r="IX210" s="100"/>
      <c r="IY210" s="100"/>
      <c r="IZ210" s="100"/>
      <c r="JA210" s="100"/>
    </row>
    <row r="211" spans="1:261">
      <c r="A211" s="22" t="s">
        <v>74</v>
      </c>
      <c r="B211" s="208"/>
      <c r="C211" s="208"/>
      <c r="D211" s="208"/>
      <c r="E211" s="208"/>
      <c r="F211" s="208"/>
      <c r="G211" s="208"/>
      <c r="H211" s="208"/>
      <c r="I211" s="208"/>
      <c r="J211" s="24">
        <f>SUM(J209:J210)</f>
        <v>11</v>
      </c>
      <c r="K211" s="32">
        <f t="shared" ref="K211:Q211" si="63">SUM(K209:K210)</f>
        <v>4</v>
      </c>
      <c r="L211" s="32">
        <f t="shared" si="63"/>
        <v>1</v>
      </c>
      <c r="M211" s="32">
        <f t="shared" si="63"/>
        <v>0</v>
      </c>
      <c r="N211" s="32">
        <f t="shared" si="63"/>
        <v>3</v>
      </c>
      <c r="O211" s="32">
        <f t="shared" si="63"/>
        <v>8</v>
      </c>
      <c r="P211" s="32">
        <f t="shared" si="63"/>
        <v>15</v>
      </c>
      <c r="Q211" s="32">
        <f t="shared" si="63"/>
        <v>23</v>
      </c>
      <c r="R211" s="22">
        <f>COUNTIF(R209:R210,"E")</f>
        <v>1</v>
      </c>
      <c r="S211" s="94">
        <f>COUNTIF(S209:S210,"C")</f>
        <v>1</v>
      </c>
      <c r="T211" s="94">
        <f>COUNTIF(T209:T210,"VP")</f>
        <v>0</v>
      </c>
      <c r="U211" s="23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  <c r="IJ211" s="100"/>
      <c r="IK211" s="100"/>
      <c r="IL211" s="100"/>
      <c r="IM211" s="100"/>
      <c r="IN211" s="100"/>
      <c r="IO211" s="100"/>
      <c r="IP211" s="100"/>
      <c r="IQ211" s="100"/>
      <c r="IR211" s="100"/>
      <c r="IS211" s="100"/>
      <c r="IT211" s="100"/>
      <c r="IU211" s="100"/>
      <c r="IV211" s="100"/>
      <c r="IW211" s="100"/>
      <c r="IX211" s="100"/>
      <c r="IY211" s="100"/>
      <c r="IZ211" s="100"/>
      <c r="JA211" s="100"/>
    </row>
    <row r="212" spans="1:261">
      <c r="A212" s="187" t="s">
        <v>172</v>
      </c>
      <c r="B212" s="188"/>
      <c r="C212" s="188"/>
      <c r="D212" s="188"/>
      <c r="E212" s="188"/>
      <c r="F212" s="188"/>
      <c r="G212" s="188"/>
      <c r="H212" s="188"/>
      <c r="I212" s="189"/>
      <c r="J212" s="24">
        <f t="shared" ref="J212:T212" si="64">SUM(J207,J211)</f>
        <v>27</v>
      </c>
      <c r="K212" s="24">
        <f t="shared" si="64"/>
        <v>5</v>
      </c>
      <c r="L212" s="24">
        <f t="shared" si="64"/>
        <v>9</v>
      </c>
      <c r="M212" s="24">
        <f t="shared" si="64"/>
        <v>3</v>
      </c>
      <c r="N212" s="24">
        <f t="shared" si="64"/>
        <v>3</v>
      </c>
      <c r="O212" s="24">
        <f t="shared" si="64"/>
        <v>20</v>
      </c>
      <c r="P212" s="24">
        <f t="shared" si="64"/>
        <v>35</v>
      </c>
      <c r="Q212" s="24">
        <f t="shared" si="64"/>
        <v>55</v>
      </c>
      <c r="R212" s="24">
        <f t="shared" si="64"/>
        <v>1</v>
      </c>
      <c r="S212" s="24">
        <f>SUM(S207,S211)</f>
        <v>7</v>
      </c>
      <c r="T212" s="24">
        <f t="shared" si="64"/>
        <v>0</v>
      </c>
      <c r="U212" s="50">
        <f>(COUNTIF($A$134:$U$140,"DC")+COUNTIF($A$201:$U$210,"DC"))/(COUNTIF($A$150:$U$169,"DF")+COUNTIF($A$179:$U$190,"DS")+COUNTIF($A$201:$U$210,"DC")+SUM(R141:T141))</f>
        <v>0.23076923076923078</v>
      </c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  <c r="GT212" s="100"/>
      <c r="GU212" s="100"/>
      <c r="GV212" s="100"/>
      <c r="GW212" s="100"/>
      <c r="GX212" s="100"/>
      <c r="GY212" s="100"/>
      <c r="GZ212" s="100"/>
      <c r="HA212" s="100"/>
      <c r="HB212" s="100"/>
      <c r="HC212" s="100"/>
      <c r="HD212" s="100"/>
      <c r="HE212" s="100"/>
      <c r="HF212" s="100"/>
      <c r="HG212" s="100"/>
      <c r="HH212" s="100"/>
      <c r="HI212" s="100"/>
      <c r="HJ212" s="100"/>
      <c r="HK212" s="100"/>
      <c r="HL212" s="100"/>
      <c r="HM212" s="100"/>
      <c r="HN212" s="100"/>
      <c r="HO212" s="100"/>
      <c r="HP212" s="100"/>
      <c r="HQ212" s="100"/>
      <c r="HR212" s="100"/>
      <c r="HS212" s="100"/>
      <c r="HT212" s="100"/>
      <c r="HU212" s="100"/>
      <c r="HV212" s="100"/>
      <c r="HW212" s="100"/>
      <c r="HX212" s="100"/>
      <c r="HY212" s="100"/>
      <c r="HZ212" s="100"/>
      <c r="IA212" s="100"/>
      <c r="IB212" s="100"/>
      <c r="IC212" s="100"/>
      <c r="ID212" s="100"/>
      <c r="IE212" s="100"/>
      <c r="IF212" s="100"/>
      <c r="IG212" s="100"/>
      <c r="IH212" s="100"/>
      <c r="II212" s="100"/>
      <c r="IJ212" s="100"/>
      <c r="IK212" s="100"/>
      <c r="IL212" s="100"/>
      <c r="IM212" s="100"/>
      <c r="IN212" s="100"/>
      <c r="IO212" s="100"/>
      <c r="IP212" s="100"/>
      <c r="IQ212" s="100"/>
      <c r="IR212" s="100"/>
      <c r="IS212" s="100"/>
      <c r="IT212" s="100"/>
      <c r="IU212" s="100"/>
      <c r="IV212" s="100"/>
      <c r="IW212" s="100"/>
      <c r="IX212" s="100"/>
      <c r="IY212" s="100"/>
      <c r="IZ212" s="100"/>
      <c r="JA212" s="100"/>
    </row>
    <row r="213" spans="1:261" ht="12.75" customHeight="1">
      <c r="A213" s="190" t="s">
        <v>173</v>
      </c>
      <c r="B213" s="191"/>
      <c r="C213" s="191"/>
      <c r="D213" s="191"/>
      <c r="E213" s="191"/>
      <c r="F213" s="191"/>
      <c r="G213" s="191"/>
      <c r="H213" s="191"/>
      <c r="I213" s="191"/>
      <c r="J213" s="192"/>
      <c r="K213" s="24">
        <f>K207*14+K211*12</f>
        <v>62</v>
      </c>
      <c r="L213" s="24">
        <f t="shared" ref="L213:Q213" si="65">L207*14+L211*12</f>
        <v>124</v>
      </c>
      <c r="M213" s="24">
        <f t="shared" si="65"/>
        <v>42</v>
      </c>
      <c r="N213" s="24">
        <f t="shared" si="65"/>
        <v>36</v>
      </c>
      <c r="O213" s="24">
        <f t="shared" si="65"/>
        <v>264</v>
      </c>
      <c r="P213" s="24">
        <f t="shared" si="65"/>
        <v>460</v>
      </c>
      <c r="Q213" s="24">
        <f t="shared" si="65"/>
        <v>724</v>
      </c>
      <c r="R213" s="196"/>
      <c r="S213" s="197"/>
      <c r="T213" s="197"/>
      <c r="U213" s="198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  <c r="GT213" s="100"/>
      <c r="GU213" s="100"/>
      <c r="GV213" s="100"/>
      <c r="GW213" s="100"/>
      <c r="GX213" s="100"/>
      <c r="GY213" s="100"/>
      <c r="GZ213" s="100"/>
      <c r="HA213" s="100"/>
      <c r="HB213" s="100"/>
      <c r="HC213" s="100"/>
      <c r="HD213" s="100"/>
      <c r="HE213" s="100"/>
      <c r="HF213" s="100"/>
      <c r="HG213" s="100"/>
      <c r="HH213" s="100"/>
      <c r="HI213" s="100"/>
      <c r="HJ213" s="100"/>
      <c r="HK213" s="100"/>
      <c r="HL213" s="100"/>
      <c r="HM213" s="100"/>
      <c r="HN213" s="100"/>
      <c r="HO213" s="100"/>
      <c r="HP213" s="100"/>
      <c r="HQ213" s="100"/>
      <c r="HR213" s="100"/>
      <c r="HS213" s="100"/>
      <c r="HT213" s="100"/>
      <c r="HU213" s="100"/>
      <c r="HV213" s="100"/>
      <c r="HW213" s="100"/>
      <c r="HX213" s="100"/>
      <c r="HY213" s="100"/>
      <c r="HZ213" s="100"/>
      <c r="IA213" s="100"/>
      <c r="IB213" s="100"/>
      <c r="IC213" s="100"/>
      <c r="ID213" s="100"/>
      <c r="IE213" s="100"/>
      <c r="IF213" s="100"/>
      <c r="IG213" s="100"/>
      <c r="IH213" s="100"/>
      <c r="II213" s="100"/>
      <c r="IJ213" s="100"/>
      <c r="IK213" s="100"/>
      <c r="IL213" s="100"/>
      <c r="IM213" s="100"/>
      <c r="IN213" s="100"/>
      <c r="IO213" s="100"/>
      <c r="IP213" s="100"/>
      <c r="IQ213" s="100"/>
      <c r="IR213" s="100"/>
      <c r="IS213" s="100"/>
      <c r="IT213" s="100"/>
      <c r="IU213" s="100"/>
      <c r="IV213" s="100"/>
      <c r="IW213" s="100"/>
      <c r="IX213" s="100"/>
      <c r="IY213" s="100"/>
      <c r="IZ213" s="100"/>
      <c r="JA213" s="100"/>
    </row>
    <row r="214" spans="1:261" ht="23.25" customHeight="1">
      <c r="A214" s="193"/>
      <c r="B214" s="194"/>
      <c r="C214" s="194"/>
      <c r="D214" s="194"/>
      <c r="E214" s="194"/>
      <c r="F214" s="194"/>
      <c r="G214" s="194"/>
      <c r="H214" s="194"/>
      <c r="I214" s="194"/>
      <c r="J214" s="195"/>
      <c r="K214" s="202">
        <f>SUM(K213:N213)</f>
        <v>264</v>
      </c>
      <c r="L214" s="203"/>
      <c r="M214" s="203"/>
      <c r="N214" s="204"/>
      <c r="O214" s="205">
        <f>Q213</f>
        <v>724</v>
      </c>
      <c r="P214" s="206"/>
      <c r="Q214" s="207"/>
      <c r="R214" s="199"/>
      <c r="S214" s="200"/>
      <c r="T214" s="200"/>
      <c r="U214" s="201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  <c r="GT214" s="100"/>
      <c r="GU214" s="100"/>
      <c r="GV214" s="100"/>
      <c r="GW214" s="100"/>
      <c r="GX214" s="100"/>
      <c r="GY214" s="100"/>
      <c r="GZ214" s="100"/>
      <c r="HA214" s="100"/>
      <c r="HB214" s="100"/>
      <c r="HC214" s="100"/>
      <c r="HD214" s="100"/>
      <c r="HE214" s="100"/>
      <c r="HF214" s="100"/>
      <c r="HG214" s="100"/>
      <c r="HH214" s="100"/>
      <c r="HI214" s="100"/>
      <c r="HJ214" s="100"/>
      <c r="HK214" s="100"/>
      <c r="HL214" s="100"/>
      <c r="HM214" s="100"/>
      <c r="HN214" s="100"/>
      <c r="HO214" s="100"/>
      <c r="HP214" s="100"/>
      <c r="HQ214" s="100"/>
      <c r="HR214" s="100"/>
      <c r="HS214" s="100"/>
      <c r="HT214" s="100"/>
      <c r="HU214" s="100"/>
      <c r="HV214" s="100"/>
      <c r="HW214" s="100"/>
      <c r="HX214" s="100"/>
      <c r="HY214" s="100"/>
      <c r="HZ214" s="100"/>
      <c r="IA214" s="100"/>
      <c r="IB214" s="100"/>
      <c r="IC214" s="100"/>
      <c r="ID214" s="100"/>
      <c r="IE214" s="100"/>
      <c r="IF214" s="100"/>
      <c r="IG214" s="100"/>
      <c r="IH214" s="100"/>
      <c r="II214" s="100"/>
      <c r="IJ214" s="100"/>
      <c r="IK214" s="100"/>
      <c r="IL214" s="100"/>
      <c r="IM214" s="100"/>
      <c r="IN214" s="100"/>
      <c r="IO214" s="100"/>
      <c r="IP214" s="100"/>
      <c r="IQ214" s="100"/>
      <c r="IR214" s="100"/>
      <c r="IS214" s="100"/>
      <c r="IT214" s="100"/>
      <c r="IU214" s="100"/>
      <c r="IV214" s="100"/>
      <c r="IW214" s="100"/>
      <c r="IX214" s="100"/>
      <c r="IY214" s="100"/>
      <c r="IZ214" s="100"/>
      <c r="JA214" s="100"/>
    </row>
    <row r="215" spans="1:261" ht="26.25" customHeight="1"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  <c r="GC215" s="100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  <c r="GT215" s="100"/>
      <c r="GU215" s="100"/>
      <c r="GV215" s="100"/>
      <c r="GW215" s="100"/>
      <c r="GX215" s="100"/>
      <c r="GY215" s="100"/>
      <c r="GZ215" s="100"/>
      <c r="HA215" s="100"/>
      <c r="HB215" s="100"/>
      <c r="HC215" s="100"/>
      <c r="HD215" s="100"/>
      <c r="HE215" s="100"/>
      <c r="HF215" s="100"/>
      <c r="HG215" s="100"/>
      <c r="HH215" s="100"/>
      <c r="HI215" s="100"/>
      <c r="HJ215" s="100"/>
      <c r="HK215" s="100"/>
      <c r="HL215" s="100"/>
      <c r="HM215" s="100"/>
      <c r="HN215" s="100"/>
      <c r="HO215" s="100"/>
      <c r="HP215" s="100"/>
      <c r="HQ215" s="100"/>
      <c r="HR215" s="100"/>
      <c r="HS215" s="100"/>
      <c r="HT215" s="100"/>
      <c r="HU215" s="100"/>
      <c r="HV215" s="100"/>
      <c r="HW215" s="100"/>
      <c r="HX215" s="100"/>
      <c r="HY215" s="100"/>
      <c r="HZ215" s="100"/>
      <c r="IA215" s="100"/>
      <c r="IB215" s="100"/>
      <c r="IC215" s="100"/>
      <c r="ID215" s="100"/>
      <c r="IE215" s="100"/>
      <c r="IF215" s="100"/>
      <c r="IG215" s="100"/>
      <c r="IH215" s="100"/>
      <c r="II215" s="100"/>
      <c r="IJ215" s="100"/>
      <c r="IK215" s="100"/>
      <c r="IL215" s="100"/>
      <c r="IM215" s="100"/>
      <c r="IN215" s="100"/>
      <c r="IO215" s="100"/>
      <c r="IP215" s="100"/>
      <c r="IQ215" s="100"/>
      <c r="IR215" s="100"/>
      <c r="IS215" s="100"/>
      <c r="IT215" s="100"/>
      <c r="IU215" s="100"/>
      <c r="IV215" s="100"/>
      <c r="IW215" s="100"/>
      <c r="IX215" s="100"/>
      <c r="IY215" s="100"/>
      <c r="IZ215" s="100"/>
      <c r="JA215" s="100"/>
    </row>
    <row r="216" spans="1:261">
      <c r="A216" s="209" t="s">
        <v>174</v>
      </c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1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  <c r="GS216" s="100"/>
      <c r="GT216" s="100"/>
      <c r="GU216" s="100"/>
      <c r="GV216" s="100"/>
      <c r="GW216" s="100"/>
      <c r="GX216" s="100"/>
      <c r="GY216" s="100"/>
      <c r="GZ216" s="100"/>
      <c r="HA216" s="100"/>
      <c r="HB216" s="100"/>
      <c r="HC216" s="100"/>
      <c r="HD216" s="100"/>
      <c r="HE216" s="100"/>
      <c r="HF216" s="100"/>
      <c r="HG216" s="100"/>
      <c r="HH216" s="100"/>
      <c r="HI216" s="100"/>
      <c r="HJ216" s="100"/>
      <c r="HK216" s="100"/>
      <c r="HL216" s="100"/>
      <c r="HM216" s="100"/>
      <c r="HN216" s="100"/>
      <c r="HO216" s="100"/>
      <c r="HP216" s="100"/>
      <c r="HQ216" s="100"/>
      <c r="HR216" s="100"/>
      <c r="HS216" s="100"/>
      <c r="HT216" s="100"/>
      <c r="HU216" s="100"/>
      <c r="HV216" s="100"/>
      <c r="HW216" s="100"/>
      <c r="HX216" s="100"/>
      <c r="HY216" s="100"/>
      <c r="HZ216" s="100"/>
      <c r="IA216" s="100"/>
      <c r="IB216" s="100"/>
      <c r="IC216" s="100"/>
      <c r="ID216" s="100"/>
      <c r="IE216" s="100"/>
      <c r="IF216" s="100"/>
      <c r="IG216" s="100"/>
      <c r="IH216" s="100"/>
      <c r="II216" s="100"/>
      <c r="IJ216" s="100"/>
      <c r="IK216" s="100"/>
      <c r="IL216" s="100"/>
      <c r="IM216" s="100"/>
      <c r="IN216" s="100"/>
      <c r="IO216" s="100"/>
      <c r="IP216" s="100"/>
      <c r="IQ216" s="100"/>
      <c r="IR216" s="100"/>
      <c r="IS216" s="100"/>
      <c r="IT216" s="100"/>
      <c r="IU216" s="100"/>
      <c r="IV216" s="100"/>
      <c r="IW216" s="100"/>
      <c r="IX216" s="100"/>
      <c r="IY216" s="100"/>
      <c r="IZ216" s="100"/>
      <c r="JA216" s="100"/>
    </row>
    <row r="217" spans="1:261" ht="18.75" customHeight="1">
      <c r="A217" s="153" t="s">
        <v>47</v>
      </c>
      <c r="B217" s="155" t="s">
        <v>48</v>
      </c>
      <c r="C217" s="156"/>
      <c r="D217" s="156"/>
      <c r="E217" s="156"/>
      <c r="F217" s="156"/>
      <c r="G217" s="156"/>
      <c r="H217" s="156"/>
      <c r="I217" s="157"/>
      <c r="J217" s="161" t="s">
        <v>49</v>
      </c>
      <c r="K217" s="212" t="s">
        <v>50</v>
      </c>
      <c r="L217" s="213"/>
      <c r="M217" s="213"/>
      <c r="N217" s="214"/>
      <c r="O217" s="151" t="s">
        <v>51</v>
      </c>
      <c r="P217" s="152"/>
      <c r="Q217" s="152"/>
      <c r="R217" s="151" t="s">
        <v>52</v>
      </c>
      <c r="S217" s="151"/>
      <c r="T217" s="151"/>
      <c r="U217" s="151" t="s">
        <v>53</v>
      </c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  <c r="GT217" s="100"/>
      <c r="GU217" s="100"/>
      <c r="GV217" s="100"/>
      <c r="GW217" s="100"/>
      <c r="GX217" s="100"/>
      <c r="GY217" s="100"/>
      <c r="GZ217" s="100"/>
      <c r="HA217" s="100"/>
      <c r="HB217" s="100"/>
      <c r="HC217" s="100"/>
      <c r="HD217" s="100"/>
      <c r="HE217" s="100"/>
      <c r="HF217" s="100"/>
      <c r="HG217" s="100"/>
      <c r="HH217" s="100"/>
      <c r="HI217" s="100"/>
      <c r="HJ217" s="100"/>
      <c r="HK217" s="100"/>
      <c r="HL217" s="100"/>
      <c r="HM217" s="100"/>
      <c r="HN217" s="100"/>
      <c r="HO217" s="100"/>
      <c r="HP217" s="100"/>
      <c r="HQ217" s="100"/>
      <c r="HR217" s="100"/>
      <c r="HS217" s="100"/>
      <c r="HT217" s="100"/>
      <c r="HU217" s="100"/>
      <c r="HV217" s="100"/>
      <c r="HW217" s="100"/>
      <c r="HX217" s="100"/>
      <c r="HY217" s="100"/>
      <c r="HZ217" s="100"/>
      <c r="IA217" s="100"/>
      <c r="IB217" s="100"/>
      <c r="IC217" s="100"/>
      <c r="ID217" s="100"/>
      <c r="IE217" s="100"/>
      <c r="IF217" s="100"/>
      <c r="IG217" s="100"/>
      <c r="IH217" s="100"/>
      <c r="II217" s="100"/>
      <c r="IJ217" s="100"/>
      <c r="IK217" s="100"/>
      <c r="IL217" s="100"/>
      <c r="IM217" s="100"/>
      <c r="IN217" s="100"/>
      <c r="IO217" s="100"/>
      <c r="IP217" s="100"/>
      <c r="IQ217" s="100"/>
      <c r="IR217" s="100"/>
      <c r="IS217" s="100"/>
      <c r="IT217" s="100"/>
      <c r="IU217" s="100"/>
      <c r="IV217" s="100"/>
      <c r="IW217" s="100"/>
      <c r="IX217" s="100"/>
      <c r="IY217" s="100"/>
      <c r="IZ217" s="100"/>
      <c r="JA217" s="100"/>
    </row>
    <row r="218" spans="1:261">
      <c r="A218" s="154"/>
      <c r="B218" s="158"/>
      <c r="C218" s="159"/>
      <c r="D218" s="159"/>
      <c r="E218" s="159"/>
      <c r="F218" s="159"/>
      <c r="G218" s="159"/>
      <c r="H218" s="159"/>
      <c r="I218" s="160"/>
      <c r="J218" s="162"/>
      <c r="K218" s="4" t="s">
        <v>54</v>
      </c>
      <c r="L218" s="4" t="s">
        <v>55</v>
      </c>
      <c r="M218" s="4" t="s">
        <v>56</v>
      </c>
      <c r="N218" s="4" t="s">
        <v>57</v>
      </c>
      <c r="O218" s="4" t="s">
        <v>58</v>
      </c>
      <c r="P218" s="4" t="s">
        <v>32</v>
      </c>
      <c r="Q218" s="4" t="s">
        <v>59</v>
      </c>
      <c r="R218" s="4" t="s">
        <v>60</v>
      </c>
      <c r="S218" s="4" t="s">
        <v>54</v>
      </c>
      <c r="T218" s="4" t="s">
        <v>61</v>
      </c>
      <c r="U218" s="151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00"/>
      <c r="GE218" s="100"/>
      <c r="GF218" s="100"/>
      <c r="GG218" s="100"/>
      <c r="GH218" s="100"/>
      <c r="GI218" s="100"/>
      <c r="GJ218" s="100"/>
      <c r="GK218" s="100"/>
      <c r="GL218" s="100"/>
      <c r="GM218" s="100"/>
      <c r="GN218" s="100"/>
      <c r="GO218" s="100"/>
      <c r="GP218" s="100"/>
      <c r="GQ218" s="100"/>
      <c r="GR218" s="100"/>
      <c r="GS218" s="100"/>
      <c r="GT218" s="100"/>
      <c r="GU218" s="100"/>
      <c r="GV218" s="100"/>
      <c r="GW218" s="100"/>
      <c r="GX218" s="100"/>
      <c r="GY218" s="100"/>
      <c r="GZ218" s="100"/>
      <c r="HA218" s="100"/>
      <c r="HB218" s="100"/>
      <c r="HC218" s="100"/>
      <c r="HD218" s="100"/>
      <c r="HE218" s="100"/>
      <c r="HF218" s="100"/>
      <c r="HG218" s="100"/>
      <c r="HH218" s="100"/>
      <c r="HI218" s="100"/>
      <c r="HJ218" s="100"/>
      <c r="HK218" s="100"/>
      <c r="HL218" s="100"/>
      <c r="HM218" s="100"/>
      <c r="HN218" s="100"/>
      <c r="HO218" s="100"/>
      <c r="HP218" s="100"/>
      <c r="HQ218" s="100"/>
      <c r="HR218" s="100"/>
      <c r="HS218" s="100"/>
      <c r="HT218" s="100"/>
      <c r="HU218" s="100"/>
      <c r="HV218" s="100"/>
      <c r="HW218" s="100"/>
      <c r="HX218" s="100"/>
      <c r="HY218" s="100"/>
      <c r="HZ218" s="100"/>
      <c r="IA218" s="100"/>
      <c r="IB218" s="100"/>
      <c r="IC218" s="100"/>
      <c r="ID218" s="100"/>
      <c r="IE218" s="100"/>
      <c r="IF218" s="100"/>
      <c r="IG218" s="100"/>
      <c r="IH218" s="100"/>
      <c r="II218" s="100"/>
      <c r="IJ218" s="100"/>
      <c r="IK218" s="100"/>
      <c r="IL218" s="100"/>
      <c r="IM218" s="100"/>
      <c r="IN218" s="100"/>
      <c r="IO218" s="100"/>
      <c r="IP218" s="100"/>
      <c r="IQ218" s="100"/>
      <c r="IR218" s="100"/>
      <c r="IS218" s="100"/>
      <c r="IT218" s="100"/>
      <c r="IU218" s="100"/>
      <c r="IV218" s="100"/>
      <c r="IW218" s="100"/>
      <c r="IX218" s="100"/>
      <c r="IY218" s="100"/>
      <c r="IZ218" s="100"/>
      <c r="JA218" s="100"/>
    </row>
    <row r="219" spans="1:261">
      <c r="A219" s="115" t="s">
        <v>190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8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  <c r="GT219" s="100"/>
      <c r="GU219" s="100"/>
      <c r="GV219" s="100"/>
      <c r="GW219" s="100"/>
      <c r="GX219" s="100"/>
      <c r="GY219" s="100"/>
      <c r="GZ219" s="100"/>
      <c r="HA219" s="100"/>
      <c r="HB219" s="100"/>
      <c r="HC219" s="100"/>
      <c r="HD219" s="100"/>
      <c r="HE219" s="100"/>
      <c r="HF219" s="100"/>
      <c r="HG219" s="100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0"/>
      <c r="HZ219" s="100"/>
      <c r="IA219" s="100"/>
      <c r="IB219" s="100"/>
      <c r="IC219" s="100"/>
      <c r="ID219" s="100"/>
      <c r="IE219" s="100"/>
      <c r="IF219" s="100"/>
      <c r="IG219" s="100"/>
      <c r="IH219" s="100"/>
      <c r="II219" s="100"/>
      <c r="IJ219" s="100"/>
      <c r="IK219" s="100"/>
      <c r="IL219" s="100"/>
      <c r="IM219" s="100"/>
      <c r="IN219" s="100"/>
      <c r="IO219" s="100"/>
      <c r="IP219" s="100"/>
      <c r="IQ219" s="100"/>
      <c r="IR219" s="100"/>
      <c r="IS219" s="100"/>
      <c r="IT219" s="100"/>
      <c r="IU219" s="100"/>
      <c r="IV219" s="100"/>
      <c r="IW219" s="100"/>
      <c r="IX219" s="100"/>
      <c r="IY219" s="100"/>
      <c r="IZ219" s="100"/>
      <c r="JA219" s="100"/>
    </row>
    <row r="220" spans="1:261">
      <c r="A220" s="37" t="s">
        <v>176</v>
      </c>
      <c r="B220" s="181" t="s">
        <v>177</v>
      </c>
      <c r="C220" s="182"/>
      <c r="D220" s="182"/>
      <c r="E220" s="182"/>
      <c r="F220" s="182"/>
      <c r="G220" s="182"/>
      <c r="H220" s="182"/>
      <c r="I220" s="183"/>
      <c r="J220" s="28">
        <v>3</v>
      </c>
      <c r="K220" s="28">
        <v>2</v>
      </c>
      <c r="L220" s="28">
        <v>1</v>
      </c>
      <c r="M220" s="28">
        <v>0</v>
      </c>
      <c r="N220" s="39">
        <v>0</v>
      </c>
      <c r="O220" s="19">
        <f>K220+L220+M220+N220</f>
        <v>3</v>
      </c>
      <c r="P220" s="19">
        <f>Q220-O220</f>
        <v>2</v>
      </c>
      <c r="Q220" s="19">
        <f>ROUND(PRODUCT(J220,25)/14,0)</f>
        <v>5</v>
      </c>
      <c r="R220" s="40"/>
      <c r="S220" s="12" t="s">
        <v>54</v>
      </c>
      <c r="T220" s="27"/>
      <c r="U220" s="12" t="s">
        <v>41</v>
      </c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  <c r="IJ220" s="100"/>
      <c r="IK220" s="100"/>
      <c r="IL220" s="100"/>
      <c r="IM220" s="100"/>
      <c r="IN220" s="100"/>
      <c r="IO220" s="100"/>
      <c r="IP220" s="100"/>
      <c r="IQ220" s="100"/>
      <c r="IR220" s="100"/>
      <c r="IS220" s="100"/>
      <c r="IT220" s="100"/>
      <c r="IU220" s="100"/>
      <c r="IV220" s="100"/>
      <c r="IW220" s="100"/>
      <c r="IX220" s="100"/>
      <c r="IY220" s="100"/>
      <c r="IZ220" s="100"/>
      <c r="JA220" s="100"/>
    </row>
    <row r="221" spans="1:261">
      <c r="A221" s="37" t="s">
        <v>178</v>
      </c>
      <c r="B221" s="181" t="s">
        <v>179</v>
      </c>
      <c r="C221" s="182"/>
      <c r="D221" s="182"/>
      <c r="E221" s="182"/>
      <c r="F221" s="182"/>
      <c r="G221" s="182"/>
      <c r="H221" s="182"/>
      <c r="I221" s="183"/>
      <c r="J221" s="28">
        <v>4</v>
      </c>
      <c r="K221" s="28">
        <v>2</v>
      </c>
      <c r="L221" s="28">
        <v>0</v>
      </c>
      <c r="M221" s="28">
        <v>2</v>
      </c>
      <c r="N221" s="39">
        <v>0</v>
      </c>
      <c r="O221" s="19">
        <f>K221+L221+M221+N221</f>
        <v>4</v>
      </c>
      <c r="P221" s="19">
        <f>Q221-O221</f>
        <v>3</v>
      </c>
      <c r="Q221" s="19">
        <f>ROUND(PRODUCT(J221,25)/14,0)</f>
        <v>7</v>
      </c>
      <c r="R221" s="40"/>
      <c r="S221" s="12"/>
      <c r="T221" s="27" t="s">
        <v>61</v>
      </c>
      <c r="U221" s="12" t="s">
        <v>41</v>
      </c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  <c r="GT221" s="100"/>
      <c r="GU221" s="100"/>
      <c r="GV221" s="100"/>
      <c r="GW221" s="100"/>
      <c r="GX221" s="100"/>
      <c r="GY221" s="100"/>
      <c r="GZ221" s="100"/>
      <c r="HA221" s="100"/>
      <c r="HB221" s="100"/>
      <c r="HC221" s="100"/>
      <c r="HD221" s="100"/>
      <c r="HE221" s="100"/>
      <c r="HF221" s="100"/>
      <c r="HG221" s="100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  <c r="HX221" s="100"/>
      <c r="HY221" s="100"/>
      <c r="HZ221" s="100"/>
      <c r="IA221" s="100"/>
      <c r="IB221" s="100"/>
      <c r="IC221" s="100"/>
      <c r="ID221" s="100"/>
      <c r="IE221" s="100"/>
      <c r="IF221" s="100"/>
      <c r="IG221" s="100"/>
      <c r="IH221" s="100"/>
      <c r="II221" s="100"/>
      <c r="IJ221" s="100"/>
      <c r="IK221" s="100"/>
      <c r="IL221" s="100"/>
      <c r="IM221" s="100"/>
      <c r="IN221" s="100"/>
      <c r="IO221" s="100"/>
      <c r="IP221" s="100"/>
      <c r="IQ221" s="100"/>
      <c r="IR221" s="100"/>
      <c r="IS221" s="100"/>
      <c r="IT221" s="100"/>
      <c r="IU221" s="100"/>
      <c r="IV221" s="100"/>
      <c r="IW221" s="100"/>
      <c r="IX221" s="100"/>
      <c r="IY221" s="100"/>
      <c r="IZ221" s="100"/>
      <c r="JA221" s="100"/>
    </row>
    <row r="222" spans="1:261">
      <c r="A222" s="37" t="s">
        <v>181</v>
      </c>
      <c r="B222" s="181" t="s">
        <v>196</v>
      </c>
      <c r="C222" s="182"/>
      <c r="D222" s="182"/>
      <c r="E222" s="182"/>
      <c r="F222" s="182"/>
      <c r="G222" s="182"/>
      <c r="H222" s="182"/>
      <c r="I222" s="183"/>
      <c r="J222" s="28">
        <v>3</v>
      </c>
      <c r="K222" s="28">
        <v>0</v>
      </c>
      <c r="L222" s="28">
        <v>2</v>
      </c>
      <c r="M222" s="28">
        <v>0</v>
      </c>
      <c r="N222" s="39">
        <v>1</v>
      </c>
      <c r="O222" s="19">
        <f>K222+L222+M222+N222</f>
        <v>3</v>
      </c>
      <c r="P222" s="19">
        <f>Q222-O222</f>
        <v>2</v>
      </c>
      <c r="Q222" s="19">
        <f>ROUND(PRODUCT(J222,25)/14,0)</f>
        <v>5</v>
      </c>
      <c r="R222" s="40"/>
      <c r="S222" s="12"/>
      <c r="T222" s="27" t="s">
        <v>61</v>
      </c>
      <c r="U222" s="12" t="s">
        <v>44</v>
      </c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  <c r="GC222" s="100"/>
      <c r="GD222" s="100"/>
      <c r="GE222" s="100"/>
      <c r="GF222" s="100"/>
      <c r="GG222" s="100"/>
      <c r="GH222" s="100"/>
      <c r="GI222" s="100"/>
      <c r="GJ222" s="100"/>
      <c r="GK222" s="100"/>
      <c r="GL222" s="100"/>
      <c r="GM222" s="100"/>
      <c r="GN222" s="100"/>
      <c r="GO222" s="100"/>
      <c r="GP222" s="100"/>
      <c r="GQ222" s="100"/>
      <c r="GR222" s="100"/>
      <c r="GS222" s="100"/>
      <c r="GT222" s="100"/>
      <c r="GU222" s="100"/>
      <c r="GV222" s="100"/>
      <c r="GW222" s="100"/>
      <c r="GX222" s="100"/>
      <c r="GY222" s="100"/>
      <c r="GZ222" s="100"/>
      <c r="HA222" s="100"/>
      <c r="HB222" s="100"/>
      <c r="HC222" s="100"/>
      <c r="HD222" s="100"/>
      <c r="HE222" s="100"/>
      <c r="HF222" s="100"/>
      <c r="HG222" s="100"/>
      <c r="HH222" s="100"/>
      <c r="HI222" s="100"/>
      <c r="HJ222" s="100"/>
      <c r="HK222" s="100"/>
      <c r="HL222" s="100"/>
      <c r="HM222" s="100"/>
      <c r="HN222" s="100"/>
      <c r="HO222" s="100"/>
      <c r="HP222" s="100"/>
      <c r="HQ222" s="100"/>
      <c r="HR222" s="100"/>
      <c r="HS222" s="100"/>
      <c r="HT222" s="100"/>
      <c r="HU222" s="100"/>
      <c r="HV222" s="100"/>
      <c r="HW222" s="100"/>
      <c r="HX222" s="100"/>
      <c r="HY222" s="100"/>
      <c r="HZ222" s="100"/>
      <c r="IA222" s="100"/>
      <c r="IB222" s="100"/>
      <c r="IC222" s="100"/>
      <c r="ID222" s="100"/>
      <c r="IE222" s="100"/>
      <c r="IF222" s="100"/>
      <c r="IG222" s="100"/>
      <c r="IH222" s="100"/>
      <c r="II222" s="100"/>
      <c r="IJ222" s="100"/>
      <c r="IK222" s="100"/>
      <c r="IL222" s="100"/>
      <c r="IM222" s="100"/>
      <c r="IN222" s="100"/>
      <c r="IO222" s="100"/>
      <c r="IP222" s="100"/>
      <c r="IQ222" s="100"/>
      <c r="IR222" s="100"/>
      <c r="IS222" s="100"/>
      <c r="IT222" s="100"/>
      <c r="IU222" s="100"/>
      <c r="IV222" s="100"/>
      <c r="IW222" s="100"/>
      <c r="IX222" s="100"/>
      <c r="IY222" s="100"/>
      <c r="IZ222" s="100"/>
      <c r="JA222" s="100"/>
    </row>
    <row r="223" spans="1:261">
      <c r="A223" s="37" t="s">
        <v>183</v>
      </c>
      <c r="B223" s="181" t="s">
        <v>184</v>
      </c>
      <c r="C223" s="182"/>
      <c r="D223" s="182"/>
      <c r="E223" s="182"/>
      <c r="F223" s="182"/>
      <c r="G223" s="182"/>
      <c r="H223" s="182"/>
      <c r="I223" s="183"/>
      <c r="J223" s="28">
        <v>3</v>
      </c>
      <c r="K223" s="28">
        <v>0</v>
      </c>
      <c r="L223" s="28">
        <v>0</v>
      </c>
      <c r="M223" s="28">
        <v>2</v>
      </c>
      <c r="N223" s="39">
        <v>0</v>
      </c>
      <c r="O223" s="19">
        <f>K223+L223+M223+N223</f>
        <v>2</v>
      </c>
      <c r="P223" s="19">
        <f>Q223-O223</f>
        <v>3</v>
      </c>
      <c r="Q223" s="19">
        <f>ROUND(PRODUCT(J223,25)/14,0)</f>
        <v>5</v>
      </c>
      <c r="R223" s="40"/>
      <c r="S223" s="12"/>
      <c r="T223" s="27" t="s">
        <v>61</v>
      </c>
      <c r="U223" s="12" t="s">
        <v>44</v>
      </c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  <c r="GC223" s="100"/>
      <c r="GD223" s="100"/>
      <c r="GE223" s="100"/>
      <c r="GF223" s="100"/>
      <c r="GG223" s="100"/>
      <c r="GH223" s="100"/>
      <c r="GI223" s="100"/>
      <c r="GJ223" s="100"/>
      <c r="GK223" s="100"/>
      <c r="GL223" s="100"/>
      <c r="GM223" s="100"/>
      <c r="GN223" s="100"/>
      <c r="GO223" s="100"/>
      <c r="GP223" s="100"/>
      <c r="GQ223" s="100"/>
      <c r="GR223" s="100"/>
      <c r="GS223" s="100"/>
      <c r="GT223" s="100"/>
      <c r="GU223" s="100"/>
      <c r="GV223" s="100"/>
      <c r="GW223" s="100"/>
      <c r="GX223" s="100"/>
      <c r="GY223" s="100"/>
      <c r="GZ223" s="100"/>
      <c r="HA223" s="100"/>
      <c r="HB223" s="100"/>
      <c r="HC223" s="100"/>
      <c r="HD223" s="100"/>
      <c r="HE223" s="100"/>
      <c r="HF223" s="100"/>
      <c r="HG223" s="100"/>
      <c r="HH223" s="100"/>
      <c r="HI223" s="100"/>
      <c r="HJ223" s="100"/>
      <c r="HK223" s="100"/>
      <c r="HL223" s="100"/>
      <c r="HM223" s="100"/>
      <c r="HN223" s="100"/>
      <c r="HO223" s="100"/>
      <c r="HP223" s="100"/>
      <c r="HQ223" s="100"/>
      <c r="HR223" s="100"/>
      <c r="HS223" s="100"/>
      <c r="HT223" s="100"/>
      <c r="HU223" s="100"/>
      <c r="HV223" s="100"/>
      <c r="HW223" s="100"/>
      <c r="HX223" s="100"/>
      <c r="HY223" s="100"/>
      <c r="HZ223" s="100"/>
      <c r="IA223" s="100"/>
      <c r="IB223" s="100"/>
      <c r="IC223" s="100"/>
      <c r="ID223" s="100"/>
      <c r="IE223" s="100"/>
      <c r="IF223" s="100"/>
      <c r="IG223" s="100"/>
      <c r="IH223" s="100"/>
      <c r="II223" s="100"/>
      <c r="IJ223" s="100"/>
      <c r="IK223" s="100"/>
      <c r="IL223" s="100"/>
      <c r="IM223" s="100"/>
      <c r="IN223" s="100"/>
      <c r="IO223" s="100"/>
      <c r="IP223" s="100"/>
      <c r="IQ223" s="100"/>
      <c r="IR223" s="100"/>
      <c r="IS223" s="100"/>
      <c r="IT223" s="100"/>
      <c r="IU223" s="100"/>
      <c r="IV223" s="100"/>
      <c r="IW223" s="100"/>
      <c r="IX223" s="100"/>
      <c r="IY223" s="100"/>
      <c r="IZ223" s="100"/>
      <c r="JA223" s="100"/>
    </row>
    <row r="224" spans="1:261">
      <c r="A224" s="37" t="s">
        <v>197</v>
      </c>
      <c r="B224" s="181" t="s">
        <v>187</v>
      </c>
      <c r="C224" s="182"/>
      <c r="D224" s="182"/>
      <c r="E224" s="182"/>
      <c r="F224" s="182"/>
      <c r="G224" s="182"/>
      <c r="H224" s="182"/>
      <c r="I224" s="183"/>
      <c r="J224" s="28">
        <v>3</v>
      </c>
      <c r="K224" s="28">
        <v>1</v>
      </c>
      <c r="L224" s="28">
        <v>0</v>
      </c>
      <c r="M224" s="28">
        <v>1</v>
      </c>
      <c r="N224" s="39">
        <v>0</v>
      </c>
      <c r="O224" s="19">
        <f>K224+L224+M224+N224</f>
        <v>2</v>
      </c>
      <c r="P224" s="19">
        <f>Q224-O224</f>
        <v>3</v>
      </c>
      <c r="Q224" s="19">
        <f>ROUND(PRODUCT(J224,25)/14,0)</f>
        <v>5</v>
      </c>
      <c r="R224" s="40"/>
      <c r="S224" s="12"/>
      <c r="T224" s="27" t="s">
        <v>61</v>
      </c>
      <c r="U224" s="12" t="s">
        <v>44</v>
      </c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  <c r="GC224" s="100"/>
      <c r="GD224" s="100"/>
      <c r="GE224" s="100"/>
      <c r="GF224" s="100"/>
      <c r="GG224" s="100"/>
      <c r="GH224" s="100"/>
      <c r="GI224" s="100"/>
      <c r="GJ224" s="100"/>
      <c r="GK224" s="100"/>
      <c r="GL224" s="100"/>
      <c r="GM224" s="100"/>
      <c r="GN224" s="100"/>
      <c r="GO224" s="100"/>
      <c r="GP224" s="100"/>
      <c r="GQ224" s="100"/>
      <c r="GR224" s="100"/>
      <c r="GS224" s="100"/>
      <c r="GT224" s="100"/>
      <c r="GU224" s="100"/>
      <c r="GV224" s="100"/>
      <c r="GW224" s="100"/>
      <c r="GX224" s="100"/>
      <c r="GY224" s="100"/>
      <c r="GZ224" s="100"/>
      <c r="HA224" s="100"/>
      <c r="HB224" s="100"/>
      <c r="HC224" s="100"/>
      <c r="HD224" s="100"/>
      <c r="HE224" s="100"/>
      <c r="HF224" s="100"/>
      <c r="HG224" s="100"/>
      <c r="HH224" s="100"/>
      <c r="HI224" s="100"/>
      <c r="HJ224" s="100"/>
      <c r="HK224" s="100"/>
      <c r="HL224" s="100"/>
      <c r="HM224" s="100"/>
      <c r="HN224" s="100"/>
      <c r="HO224" s="100"/>
      <c r="HP224" s="100"/>
      <c r="HQ224" s="100"/>
      <c r="HR224" s="100"/>
      <c r="HS224" s="100"/>
      <c r="HT224" s="100"/>
      <c r="HU224" s="100"/>
      <c r="HV224" s="100"/>
      <c r="HW224" s="100"/>
      <c r="HX224" s="100"/>
      <c r="HY224" s="100"/>
      <c r="HZ224" s="100"/>
      <c r="IA224" s="100"/>
      <c r="IB224" s="100"/>
      <c r="IC224" s="100"/>
      <c r="ID224" s="100"/>
      <c r="IE224" s="100"/>
      <c r="IF224" s="100"/>
      <c r="IG224" s="100"/>
      <c r="IH224" s="100"/>
      <c r="II224" s="100"/>
      <c r="IJ224" s="100"/>
      <c r="IK224" s="100"/>
      <c r="IL224" s="100"/>
      <c r="IM224" s="100"/>
      <c r="IN224" s="100"/>
      <c r="IO224" s="100"/>
      <c r="IP224" s="100"/>
      <c r="IQ224" s="100"/>
      <c r="IR224" s="100"/>
      <c r="IS224" s="100"/>
      <c r="IT224" s="100"/>
      <c r="IU224" s="100"/>
      <c r="IV224" s="100"/>
      <c r="IW224" s="100"/>
      <c r="IX224" s="100"/>
      <c r="IY224" s="100"/>
      <c r="IZ224" s="100"/>
      <c r="JA224" s="100"/>
    </row>
    <row r="225" spans="1:261">
      <c r="A225" s="20" t="s">
        <v>74</v>
      </c>
      <c r="B225" s="184"/>
      <c r="C225" s="185"/>
      <c r="D225" s="185"/>
      <c r="E225" s="185"/>
      <c r="F225" s="185"/>
      <c r="G225" s="185"/>
      <c r="H225" s="185"/>
      <c r="I225" s="186"/>
      <c r="J225" s="32">
        <f>SUM(J220:J224)</f>
        <v>16</v>
      </c>
      <c r="K225" s="32">
        <f t="shared" ref="K225:Q225" si="66">SUM(K220:K224)</f>
        <v>5</v>
      </c>
      <c r="L225" s="32">
        <f t="shared" si="66"/>
        <v>3</v>
      </c>
      <c r="M225" s="32">
        <f t="shared" si="66"/>
        <v>5</v>
      </c>
      <c r="N225" s="32">
        <f t="shared" si="66"/>
        <v>1</v>
      </c>
      <c r="O225" s="32">
        <f t="shared" si="66"/>
        <v>14</v>
      </c>
      <c r="P225" s="32">
        <f t="shared" si="66"/>
        <v>13</v>
      </c>
      <c r="Q225" s="32">
        <f t="shared" si="66"/>
        <v>27</v>
      </c>
      <c r="R225" s="22">
        <f>COUNTIF(R220:R224,"E")</f>
        <v>0</v>
      </c>
      <c r="S225" s="22">
        <f>COUNTIF(S220:S224,"C")</f>
        <v>1</v>
      </c>
      <c r="T225" s="22">
        <f>COUNTIF(T220:T224,"VP")</f>
        <v>4</v>
      </c>
      <c r="U225" s="18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  <c r="GT225" s="100"/>
      <c r="GU225" s="100"/>
      <c r="GV225" s="100"/>
      <c r="GW225" s="100"/>
      <c r="GX225" s="100"/>
      <c r="GY225" s="100"/>
      <c r="GZ225" s="100"/>
      <c r="HA225" s="100"/>
      <c r="HB225" s="100"/>
      <c r="HC225" s="100"/>
      <c r="HD225" s="100"/>
      <c r="HE225" s="100"/>
      <c r="HF225" s="100"/>
      <c r="HG225" s="100"/>
      <c r="HH225" s="100"/>
      <c r="HI225" s="100"/>
      <c r="HJ225" s="100"/>
      <c r="HK225" s="100"/>
      <c r="HL225" s="100"/>
      <c r="HM225" s="100"/>
      <c r="HN225" s="100"/>
      <c r="HO225" s="100"/>
      <c r="HP225" s="100"/>
      <c r="HQ225" s="100"/>
      <c r="HR225" s="100"/>
      <c r="HS225" s="100"/>
      <c r="HT225" s="100"/>
      <c r="HU225" s="100"/>
      <c r="HV225" s="100"/>
      <c r="HW225" s="100"/>
      <c r="HX225" s="100"/>
      <c r="HY225" s="100"/>
      <c r="HZ225" s="100"/>
      <c r="IA225" s="100"/>
      <c r="IB225" s="100"/>
      <c r="IC225" s="100"/>
      <c r="ID225" s="100"/>
      <c r="IE225" s="100"/>
      <c r="IF225" s="100"/>
      <c r="IG225" s="100"/>
      <c r="IH225" s="100"/>
      <c r="II225" s="100"/>
      <c r="IJ225" s="100"/>
      <c r="IK225" s="100"/>
      <c r="IL225" s="100"/>
      <c r="IM225" s="100"/>
      <c r="IN225" s="100"/>
      <c r="IO225" s="100"/>
      <c r="IP225" s="100"/>
      <c r="IQ225" s="100"/>
      <c r="IR225" s="100"/>
      <c r="IS225" s="100"/>
      <c r="IT225" s="100"/>
      <c r="IU225" s="100"/>
      <c r="IV225" s="100"/>
      <c r="IW225" s="100"/>
      <c r="IX225" s="100"/>
      <c r="IY225" s="100"/>
      <c r="IZ225" s="100"/>
      <c r="JA225" s="100"/>
    </row>
    <row r="226" spans="1:261">
      <c r="A226" s="187" t="s">
        <v>172</v>
      </c>
      <c r="B226" s="188"/>
      <c r="C226" s="188"/>
      <c r="D226" s="188"/>
      <c r="E226" s="188"/>
      <c r="F226" s="188"/>
      <c r="G226" s="188"/>
      <c r="H226" s="188"/>
      <c r="I226" s="189"/>
      <c r="J226" s="24">
        <f>J225</f>
        <v>16</v>
      </c>
      <c r="K226" s="24">
        <f t="shared" ref="K226:T226" si="67">K225</f>
        <v>5</v>
      </c>
      <c r="L226" s="24">
        <f t="shared" si="67"/>
        <v>3</v>
      </c>
      <c r="M226" s="24">
        <f t="shared" si="67"/>
        <v>5</v>
      </c>
      <c r="N226" s="24">
        <f t="shared" si="67"/>
        <v>1</v>
      </c>
      <c r="O226" s="24">
        <f t="shared" si="67"/>
        <v>14</v>
      </c>
      <c r="P226" s="24">
        <f t="shared" si="67"/>
        <v>13</v>
      </c>
      <c r="Q226" s="24">
        <f t="shared" si="67"/>
        <v>27</v>
      </c>
      <c r="R226" s="24">
        <f t="shared" si="67"/>
        <v>0</v>
      </c>
      <c r="S226" s="24">
        <f t="shared" si="67"/>
        <v>1</v>
      </c>
      <c r="T226" s="24">
        <f t="shared" si="67"/>
        <v>4</v>
      </c>
      <c r="U226" s="50">
        <f>5/(COUNTIF($A$150:$U$169,"DF")+COUNTIF($A$179:$U$190,"DS")+COUNTIF($A$201:$U$210,"DC")+5)</f>
        <v>0.12195121951219512</v>
      </c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0"/>
      <c r="GE226" s="100"/>
      <c r="GF226" s="100"/>
      <c r="GG226" s="100"/>
      <c r="GH226" s="100"/>
      <c r="GI226" s="100"/>
      <c r="GJ226" s="100"/>
      <c r="GK226" s="100"/>
      <c r="GL226" s="100"/>
      <c r="GM226" s="100"/>
      <c r="GN226" s="100"/>
      <c r="GO226" s="100"/>
      <c r="GP226" s="100"/>
      <c r="GQ226" s="100"/>
      <c r="GR226" s="100"/>
      <c r="GS226" s="100"/>
      <c r="GT226" s="100"/>
      <c r="GU226" s="100"/>
      <c r="GV226" s="100"/>
      <c r="GW226" s="100"/>
      <c r="GX226" s="100"/>
      <c r="GY226" s="100"/>
      <c r="GZ226" s="100"/>
      <c r="HA226" s="100"/>
      <c r="HB226" s="100"/>
      <c r="HC226" s="100"/>
      <c r="HD226" s="100"/>
      <c r="HE226" s="100"/>
      <c r="HF226" s="100"/>
      <c r="HG226" s="100"/>
      <c r="HH226" s="100"/>
      <c r="HI226" s="100"/>
      <c r="HJ226" s="100"/>
      <c r="HK226" s="100"/>
      <c r="HL226" s="100"/>
      <c r="HM226" s="100"/>
      <c r="HN226" s="100"/>
      <c r="HO226" s="100"/>
      <c r="HP226" s="100"/>
      <c r="HQ226" s="100"/>
      <c r="HR226" s="100"/>
      <c r="HS226" s="100"/>
      <c r="HT226" s="100"/>
      <c r="HU226" s="100"/>
      <c r="HV226" s="100"/>
      <c r="HW226" s="100"/>
      <c r="HX226" s="100"/>
      <c r="HY226" s="100"/>
      <c r="HZ226" s="100"/>
      <c r="IA226" s="100"/>
      <c r="IB226" s="100"/>
      <c r="IC226" s="100"/>
      <c r="ID226" s="100"/>
      <c r="IE226" s="100"/>
      <c r="IF226" s="100"/>
      <c r="IG226" s="100"/>
      <c r="IH226" s="100"/>
      <c r="II226" s="100"/>
      <c r="IJ226" s="100"/>
      <c r="IK226" s="100"/>
      <c r="IL226" s="100"/>
      <c r="IM226" s="100"/>
      <c r="IN226" s="100"/>
      <c r="IO226" s="100"/>
      <c r="IP226" s="100"/>
      <c r="IQ226" s="100"/>
      <c r="IR226" s="100"/>
      <c r="IS226" s="100"/>
      <c r="IT226" s="100"/>
      <c r="IU226" s="100"/>
      <c r="IV226" s="100"/>
      <c r="IW226" s="100"/>
      <c r="IX226" s="100"/>
      <c r="IY226" s="100"/>
      <c r="IZ226" s="100"/>
      <c r="JA226" s="100"/>
    </row>
    <row r="227" spans="1:261" ht="26.25" customHeight="1">
      <c r="A227" s="190" t="s">
        <v>173</v>
      </c>
      <c r="B227" s="191"/>
      <c r="C227" s="191"/>
      <c r="D227" s="191"/>
      <c r="E227" s="191"/>
      <c r="F227" s="191"/>
      <c r="G227" s="191"/>
      <c r="H227" s="191"/>
      <c r="I227" s="191"/>
      <c r="J227" s="192"/>
      <c r="K227" s="24">
        <f t="shared" ref="K227:Q227" si="68">K225*14</f>
        <v>70</v>
      </c>
      <c r="L227" s="24">
        <f t="shared" si="68"/>
        <v>42</v>
      </c>
      <c r="M227" s="24">
        <f t="shared" si="68"/>
        <v>70</v>
      </c>
      <c r="N227" s="24">
        <f t="shared" si="68"/>
        <v>14</v>
      </c>
      <c r="O227" s="24">
        <f t="shared" si="68"/>
        <v>196</v>
      </c>
      <c r="P227" s="24">
        <f t="shared" si="68"/>
        <v>182</v>
      </c>
      <c r="Q227" s="24">
        <f t="shared" si="68"/>
        <v>378</v>
      </c>
      <c r="R227" s="196"/>
      <c r="S227" s="197"/>
      <c r="T227" s="197"/>
      <c r="U227" s="198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  <c r="GS227" s="100"/>
      <c r="GT227" s="100"/>
      <c r="GU227" s="100"/>
      <c r="GV227" s="100"/>
      <c r="GW227" s="100"/>
      <c r="GX227" s="100"/>
      <c r="GY227" s="100"/>
      <c r="GZ227" s="100"/>
      <c r="HA227" s="100"/>
      <c r="HB227" s="100"/>
      <c r="HC227" s="100"/>
      <c r="HD227" s="100"/>
      <c r="HE227" s="100"/>
      <c r="HF227" s="100"/>
      <c r="HG227" s="100"/>
      <c r="HH227" s="100"/>
      <c r="HI227" s="100"/>
      <c r="HJ227" s="100"/>
      <c r="HK227" s="100"/>
      <c r="HL227" s="100"/>
      <c r="HM227" s="100"/>
      <c r="HN227" s="100"/>
      <c r="HO227" s="100"/>
      <c r="HP227" s="100"/>
      <c r="HQ227" s="100"/>
      <c r="HR227" s="100"/>
      <c r="HS227" s="100"/>
      <c r="HT227" s="100"/>
      <c r="HU227" s="100"/>
      <c r="HV227" s="100"/>
      <c r="HW227" s="100"/>
      <c r="HX227" s="100"/>
      <c r="HY227" s="100"/>
      <c r="HZ227" s="100"/>
      <c r="IA227" s="100"/>
      <c r="IB227" s="100"/>
      <c r="IC227" s="100"/>
      <c r="ID227" s="100"/>
      <c r="IE227" s="100"/>
      <c r="IF227" s="100"/>
      <c r="IG227" s="100"/>
      <c r="IH227" s="100"/>
      <c r="II227" s="100"/>
      <c r="IJ227" s="100"/>
      <c r="IK227" s="100"/>
      <c r="IL227" s="100"/>
      <c r="IM227" s="100"/>
      <c r="IN227" s="100"/>
      <c r="IO227" s="100"/>
      <c r="IP227" s="100"/>
      <c r="IQ227" s="100"/>
      <c r="IR227" s="100"/>
      <c r="IS227" s="100"/>
      <c r="IT227" s="100"/>
      <c r="IU227" s="100"/>
      <c r="IV227" s="100"/>
      <c r="IW227" s="100"/>
      <c r="IX227" s="100"/>
      <c r="IY227" s="100"/>
      <c r="IZ227" s="100"/>
      <c r="JA227" s="100"/>
    </row>
    <row r="228" spans="1:261">
      <c r="A228" s="193"/>
      <c r="B228" s="194"/>
      <c r="C228" s="194"/>
      <c r="D228" s="194"/>
      <c r="E228" s="194"/>
      <c r="F228" s="194"/>
      <c r="G228" s="194"/>
      <c r="H228" s="194"/>
      <c r="I228" s="194"/>
      <c r="J228" s="195"/>
      <c r="K228" s="202">
        <f>SUM(K227:N227)</f>
        <v>196</v>
      </c>
      <c r="L228" s="203"/>
      <c r="M228" s="203"/>
      <c r="N228" s="204"/>
      <c r="O228" s="205">
        <f>Q227</f>
        <v>378</v>
      </c>
      <c r="P228" s="206"/>
      <c r="Q228" s="207"/>
      <c r="R228" s="199"/>
      <c r="S228" s="200"/>
      <c r="T228" s="200"/>
      <c r="U228" s="201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  <c r="GS228" s="100"/>
      <c r="GT228" s="100"/>
      <c r="GU228" s="100"/>
      <c r="GV228" s="100"/>
      <c r="GW228" s="100"/>
      <c r="GX228" s="100"/>
      <c r="GY228" s="100"/>
      <c r="GZ228" s="100"/>
      <c r="HA228" s="100"/>
      <c r="HB228" s="100"/>
      <c r="HC228" s="100"/>
      <c r="HD228" s="100"/>
      <c r="HE228" s="100"/>
      <c r="HF228" s="100"/>
      <c r="HG228" s="100"/>
      <c r="HH228" s="100"/>
      <c r="HI228" s="100"/>
      <c r="HJ228" s="100"/>
      <c r="HK228" s="100"/>
      <c r="HL228" s="100"/>
      <c r="HM228" s="100"/>
      <c r="HN228" s="100"/>
      <c r="HO228" s="100"/>
      <c r="HP228" s="100"/>
      <c r="HQ228" s="100"/>
      <c r="HR228" s="100"/>
      <c r="HS228" s="100"/>
      <c r="HT228" s="100"/>
      <c r="HU228" s="100"/>
      <c r="HV228" s="100"/>
      <c r="HW228" s="100"/>
      <c r="HX228" s="100"/>
      <c r="HY228" s="100"/>
      <c r="HZ228" s="100"/>
      <c r="IA228" s="100"/>
      <c r="IB228" s="100"/>
      <c r="IC228" s="100"/>
      <c r="ID228" s="100"/>
      <c r="IE228" s="100"/>
      <c r="IF228" s="100"/>
      <c r="IG228" s="100"/>
      <c r="IH228" s="100"/>
      <c r="II228" s="100"/>
      <c r="IJ228" s="100"/>
      <c r="IK228" s="100"/>
      <c r="IL228" s="100"/>
      <c r="IM228" s="100"/>
      <c r="IN228" s="100"/>
      <c r="IO228" s="100"/>
      <c r="IP228" s="100"/>
      <c r="IQ228" s="100"/>
      <c r="IR228" s="100"/>
      <c r="IS228" s="100"/>
      <c r="IT228" s="100"/>
      <c r="IU228" s="100"/>
      <c r="IV228" s="100"/>
      <c r="IW228" s="100"/>
      <c r="IX228" s="100"/>
      <c r="IY228" s="100"/>
      <c r="IZ228" s="100"/>
      <c r="JA228" s="100"/>
    </row>
    <row r="229" spans="1:261"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  <c r="GS229" s="100"/>
      <c r="GT229" s="100"/>
      <c r="GU229" s="100"/>
      <c r="GV229" s="100"/>
      <c r="GW229" s="100"/>
      <c r="GX229" s="100"/>
      <c r="GY229" s="100"/>
      <c r="GZ229" s="100"/>
      <c r="HA229" s="100"/>
      <c r="HB229" s="100"/>
      <c r="HC229" s="100"/>
      <c r="HD229" s="100"/>
      <c r="HE229" s="100"/>
      <c r="HF229" s="100"/>
      <c r="HG229" s="100"/>
      <c r="HH229" s="100"/>
      <c r="HI229" s="100"/>
      <c r="HJ229" s="100"/>
      <c r="HK229" s="100"/>
      <c r="HL229" s="100"/>
      <c r="HM229" s="100"/>
      <c r="HN229" s="100"/>
      <c r="HO229" s="100"/>
      <c r="HP229" s="100"/>
      <c r="HQ229" s="100"/>
      <c r="HR229" s="100"/>
      <c r="HS229" s="100"/>
      <c r="HT229" s="100"/>
      <c r="HU229" s="100"/>
      <c r="HV229" s="100"/>
      <c r="HW229" s="100"/>
      <c r="HX229" s="100"/>
      <c r="HY229" s="100"/>
      <c r="HZ229" s="100"/>
      <c r="IA229" s="100"/>
      <c r="IB229" s="100"/>
      <c r="IC229" s="100"/>
      <c r="ID229" s="100"/>
      <c r="IE229" s="100"/>
      <c r="IF229" s="100"/>
      <c r="IG229" s="100"/>
      <c r="IH229" s="100"/>
      <c r="II229" s="100"/>
      <c r="IJ229" s="100"/>
      <c r="IK229" s="100"/>
      <c r="IL229" s="100"/>
      <c r="IM229" s="100"/>
      <c r="IN229" s="100"/>
      <c r="IO229" s="100"/>
      <c r="IP229" s="100"/>
      <c r="IQ229" s="100"/>
      <c r="IR229" s="100"/>
      <c r="IS229" s="100"/>
      <c r="IT229" s="100"/>
      <c r="IU229" s="100"/>
      <c r="IV229" s="100"/>
      <c r="IW229" s="100"/>
      <c r="IX229" s="100"/>
      <c r="IY229" s="100"/>
      <c r="IZ229" s="100"/>
      <c r="JA229" s="100"/>
    </row>
    <row r="230" spans="1:261">
      <c r="A230" s="172" t="s">
        <v>198</v>
      </c>
      <c r="B230" s="172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  <c r="GS230" s="100"/>
      <c r="GT230" s="100"/>
      <c r="GU230" s="100"/>
      <c r="GV230" s="100"/>
      <c r="GW230" s="100"/>
      <c r="GX230" s="100"/>
      <c r="GY230" s="100"/>
      <c r="GZ230" s="100"/>
      <c r="HA230" s="100"/>
      <c r="HB230" s="100"/>
      <c r="HC230" s="100"/>
      <c r="HD230" s="100"/>
      <c r="HE230" s="100"/>
      <c r="HF230" s="100"/>
      <c r="HG230" s="100"/>
      <c r="HH230" s="100"/>
      <c r="HI230" s="100"/>
      <c r="HJ230" s="100"/>
      <c r="HK230" s="100"/>
      <c r="HL230" s="100"/>
      <c r="HM230" s="100"/>
      <c r="HN230" s="100"/>
      <c r="HO230" s="100"/>
      <c r="HP230" s="100"/>
      <c r="HQ230" s="100"/>
      <c r="HR230" s="100"/>
      <c r="HS230" s="100"/>
      <c r="HT230" s="100"/>
      <c r="HU230" s="100"/>
      <c r="HV230" s="100"/>
      <c r="HW230" s="100"/>
      <c r="HX230" s="100"/>
      <c r="HY230" s="100"/>
      <c r="HZ230" s="100"/>
      <c r="IA230" s="100"/>
      <c r="IB230" s="100"/>
      <c r="IC230" s="100"/>
      <c r="ID230" s="100"/>
      <c r="IE230" s="100"/>
      <c r="IF230" s="100"/>
      <c r="IG230" s="100"/>
      <c r="IH230" s="100"/>
      <c r="II230" s="100"/>
      <c r="IJ230" s="100"/>
      <c r="IK230" s="100"/>
      <c r="IL230" s="100"/>
      <c r="IM230" s="100"/>
      <c r="IN230" s="100"/>
      <c r="IO230" s="100"/>
      <c r="IP230" s="100"/>
      <c r="IQ230" s="100"/>
      <c r="IR230" s="100"/>
      <c r="IS230" s="100"/>
      <c r="IT230" s="100"/>
      <c r="IU230" s="100"/>
      <c r="IV230" s="100"/>
      <c r="IW230" s="100"/>
      <c r="IX230" s="100"/>
      <c r="IY230" s="100"/>
      <c r="IZ230" s="100"/>
      <c r="JA230" s="100"/>
    </row>
    <row r="231" spans="1:261">
      <c r="A231" s="144" t="s">
        <v>47</v>
      </c>
      <c r="B231" s="173" t="s">
        <v>199</v>
      </c>
      <c r="C231" s="174"/>
      <c r="D231" s="174"/>
      <c r="E231" s="174"/>
      <c r="F231" s="174"/>
      <c r="G231" s="175"/>
      <c r="H231" s="173" t="s">
        <v>200</v>
      </c>
      <c r="I231" s="175"/>
      <c r="J231" s="141" t="s">
        <v>201</v>
      </c>
      <c r="K231" s="142"/>
      <c r="L231" s="142"/>
      <c r="M231" s="142"/>
      <c r="N231" s="142"/>
      <c r="O231" s="142"/>
      <c r="P231" s="143"/>
      <c r="Q231" s="173" t="s">
        <v>202</v>
      </c>
      <c r="R231" s="175"/>
      <c r="S231" s="141" t="s">
        <v>203</v>
      </c>
      <c r="T231" s="142"/>
      <c r="U231" s="143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  <c r="GS231" s="100"/>
      <c r="GT231" s="100"/>
      <c r="GU231" s="100"/>
      <c r="GV231" s="100"/>
      <c r="GW231" s="100"/>
      <c r="GX231" s="100"/>
      <c r="GY231" s="100"/>
      <c r="GZ231" s="100"/>
      <c r="HA231" s="100"/>
      <c r="HB231" s="100"/>
      <c r="HC231" s="100"/>
      <c r="HD231" s="100"/>
      <c r="HE231" s="100"/>
      <c r="HF231" s="100"/>
      <c r="HG231" s="100"/>
      <c r="HH231" s="100"/>
      <c r="HI231" s="100"/>
      <c r="HJ231" s="100"/>
      <c r="HK231" s="100"/>
      <c r="HL231" s="100"/>
      <c r="HM231" s="100"/>
      <c r="HN231" s="100"/>
      <c r="HO231" s="100"/>
      <c r="HP231" s="100"/>
      <c r="HQ231" s="100"/>
      <c r="HR231" s="100"/>
      <c r="HS231" s="100"/>
      <c r="HT231" s="100"/>
      <c r="HU231" s="100"/>
      <c r="HV231" s="100"/>
      <c r="HW231" s="100"/>
      <c r="HX231" s="100"/>
      <c r="HY231" s="100"/>
      <c r="HZ231" s="100"/>
      <c r="IA231" s="100"/>
      <c r="IB231" s="100"/>
      <c r="IC231" s="100"/>
      <c r="ID231" s="100"/>
      <c r="IE231" s="100"/>
      <c r="IF231" s="100"/>
      <c r="IG231" s="100"/>
      <c r="IH231" s="100"/>
      <c r="II231" s="100"/>
      <c r="IJ231" s="100"/>
      <c r="IK231" s="100"/>
      <c r="IL231" s="100"/>
      <c r="IM231" s="100"/>
      <c r="IN231" s="100"/>
      <c r="IO231" s="100"/>
      <c r="IP231" s="100"/>
      <c r="IQ231" s="100"/>
      <c r="IR231" s="100"/>
      <c r="IS231" s="100"/>
      <c r="IT231" s="100"/>
      <c r="IU231" s="100"/>
      <c r="IV231" s="100"/>
      <c r="IW231" s="100"/>
      <c r="IX231" s="100"/>
      <c r="IY231" s="100"/>
      <c r="IZ231" s="100"/>
      <c r="JA231" s="100"/>
    </row>
    <row r="232" spans="1:261">
      <c r="A232" s="144"/>
      <c r="B232" s="176"/>
      <c r="C232" s="177"/>
      <c r="D232" s="177"/>
      <c r="E232" s="177"/>
      <c r="F232" s="177"/>
      <c r="G232" s="178"/>
      <c r="H232" s="176"/>
      <c r="I232" s="178"/>
      <c r="J232" s="141" t="s">
        <v>58</v>
      </c>
      <c r="K232" s="143"/>
      <c r="L232" s="141" t="s">
        <v>32</v>
      </c>
      <c r="M232" s="143"/>
      <c r="N232" s="44"/>
      <c r="O232" s="141" t="s">
        <v>59</v>
      </c>
      <c r="P232" s="143"/>
      <c r="Q232" s="176"/>
      <c r="R232" s="178"/>
      <c r="S232" s="31" t="s">
        <v>204</v>
      </c>
      <c r="T232" s="31" t="s">
        <v>205</v>
      </c>
      <c r="U232" s="31" t="s">
        <v>206</v>
      </c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  <c r="GC232" s="100"/>
      <c r="GD232" s="100"/>
      <c r="GE232" s="100"/>
      <c r="GF232" s="100"/>
      <c r="GG232" s="100"/>
      <c r="GH232" s="100"/>
      <c r="GI232" s="100"/>
      <c r="GJ232" s="100"/>
      <c r="GK232" s="100"/>
      <c r="GL232" s="100"/>
      <c r="GM232" s="100"/>
      <c r="GN232" s="100"/>
      <c r="GO232" s="100"/>
      <c r="GP232" s="100"/>
      <c r="GQ232" s="100"/>
      <c r="GR232" s="100"/>
      <c r="GS232" s="100"/>
      <c r="GT232" s="100"/>
      <c r="GU232" s="100"/>
      <c r="GV232" s="100"/>
      <c r="GW232" s="100"/>
      <c r="GX232" s="100"/>
      <c r="GY232" s="100"/>
      <c r="GZ232" s="100"/>
      <c r="HA232" s="100"/>
      <c r="HB232" s="100"/>
      <c r="HC232" s="100"/>
      <c r="HD232" s="100"/>
      <c r="HE232" s="100"/>
      <c r="HF232" s="100"/>
      <c r="HG232" s="100"/>
      <c r="HH232" s="100"/>
      <c r="HI232" s="100"/>
      <c r="HJ232" s="100"/>
      <c r="HK232" s="100"/>
      <c r="HL232" s="100"/>
      <c r="HM232" s="100"/>
      <c r="HN232" s="100"/>
      <c r="HO232" s="100"/>
      <c r="HP232" s="100"/>
      <c r="HQ232" s="100"/>
      <c r="HR232" s="100"/>
      <c r="HS232" s="100"/>
      <c r="HT232" s="100"/>
      <c r="HU232" s="100"/>
      <c r="HV232" s="100"/>
      <c r="HW232" s="100"/>
      <c r="HX232" s="100"/>
      <c r="HY232" s="100"/>
      <c r="HZ232" s="100"/>
      <c r="IA232" s="100"/>
      <c r="IB232" s="100"/>
      <c r="IC232" s="100"/>
      <c r="ID232" s="100"/>
      <c r="IE232" s="100"/>
      <c r="IF232" s="100"/>
      <c r="IG232" s="100"/>
      <c r="IH232" s="100"/>
      <c r="II232" s="100"/>
      <c r="IJ232" s="100"/>
      <c r="IK232" s="100"/>
      <c r="IL232" s="100"/>
      <c r="IM232" s="100"/>
      <c r="IN232" s="100"/>
      <c r="IO232" s="100"/>
      <c r="IP232" s="100"/>
      <c r="IQ232" s="100"/>
      <c r="IR232" s="100"/>
      <c r="IS232" s="100"/>
      <c r="IT232" s="100"/>
      <c r="IU232" s="100"/>
      <c r="IV232" s="100"/>
      <c r="IW232" s="100"/>
      <c r="IX232" s="100"/>
      <c r="IY232" s="100"/>
      <c r="IZ232" s="100"/>
      <c r="JA232" s="100"/>
    </row>
    <row r="233" spans="1:261" ht="12.75" customHeight="1">
      <c r="A233" s="31">
        <v>1</v>
      </c>
      <c r="B233" s="141" t="s">
        <v>207</v>
      </c>
      <c r="C233" s="142"/>
      <c r="D233" s="142"/>
      <c r="E233" s="142"/>
      <c r="F233" s="142"/>
      <c r="G233" s="143"/>
      <c r="H233" s="163">
        <f>J233</f>
        <v>122</v>
      </c>
      <c r="I233" s="163"/>
      <c r="J233" s="164">
        <f>O45+O57+O68+O79+O90+O100-J234</f>
        <v>122</v>
      </c>
      <c r="K233" s="165"/>
      <c r="L233" s="164">
        <f>P45+P57+P68+P79+P90+P100-L234</f>
        <v>169</v>
      </c>
      <c r="M233" s="165"/>
      <c r="N233" s="47"/>
      <c r="O233" s="166">
        <f>SUM(J233:M233)</f>
        <v>291</v>
      </c>
      <c r="P233" s="167"/>
      <c r="Q233" s="168">
        <f>H233/H235</f>
        <v>0.87142857142857144</v>
      </c>
      <c r="R233" s="169"/>
      <c r="S233" s="18">
        <f>J45+J57-S234</f>
        <v>60</v>
      </c>
      <c r="T233" s="18">
        <f>J68+J79-T234</f>
        <v>60</v>
      </c>
      <c r="U233" s="18">
        <f>J90+J100-U234</f>
        <v>36</v>
      </c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  <c r="GC233" s="100"/>
      <c r="GD233" s="100"/>
      <c r="GE233" s="100"/>
      <c r="GF233" s="100"/>
      <c r="GG233" s="100"/>
      <c r="GH233" s="100"/>
      <c r="GI233" s="100"/>
      <c r="GJ233" s="100"/>
      <c r="GK233" s="100"/>
      <c r="GL233" s="100"/>
      <c r="GM233" s="100"/>
      <c r="GN233" s="100"/>
      <c r="GO233" s="100"/>
      <c r="GP233" s="100"/>
      <c r="GQ233" s="100"/>
      <c r="GR233" s="100"/>
      <c r="GS233" s="100"/>
      <c r="GT233" s="100"/>
      <c r="GU233" s="100"/>
      <c r="GV233" s="100"/>
      <c r="GW233" s="100"/>
      <c r="GX233" s="100"/>
      <c r="GY233" s="100"/>
      <c r="GZ233" s="100"/>
      <c r="HA233" s="100"/>
      <c r="HB233" s="100"/>
      <c r="HC233" s="100"/>
      <c r="HD233" s="100"/>
      <c r="HE233" s="100"/>
      <c r="HF233" s="100"/>
      <c r="HG233" s="100"/>
      <c r="HH233" s="100"/>
      <c r="HI233" s="100"/>
      <c r="HJ233" s="100"/>
      <c r="HK233" s="100"/>
      <c r="HL233" s="100"/>
      <c r="HM233" s="100"/>
      <c r="HN233" s="100"/>
      <c r="HO233" s="100"/>
      <c r="HP233" s="100"/>
      <c r="HQ233" s="100"/>
      <c r="HR233" s="100"/>
      <c r="HS233" s="100"/>
      <c r="HT233" s="100"/>
      <c r="HU233" s="100"/>
      <c r="HV233" s="100"/>
      <c r="HW233" s="100"/>
      <c r="HX233" s="100"/>
      <c r="HY233" s="100"/>
      <c r="HZ233" s="100"/>
      <c r="IA233" s="100"/>
      <c r="IB233" s="100"/>
      <c r="IC233" s="100"/>
      <c r="ID233" s="100"/>
      <c r="IE233" s="100"/>
      <c r="IF233" s="100"/>
      <c r="IG233" s="100"/>
      <c r="IH233" s="100"/>
      <c r="II233" s="100"/>
      <c r="IJ233" s="100"/>
      <c r="IK233" s="100"/>
      <c r="IL233" s="100"/>
      <c r="IM233" s="100"/>
      <c r="IN233" s="100"/>
      <c r="IO233" s="100"/>
      <c r="IP233" s="100"/>
      <c r="IQ233" s="100"/>
      <c r="IR233" s="100"/>
      <c r="IS233" s="100"/>
      <c r="IT233" s="100"/>
      <c r="IU233" s="100"/>
      <c r="IV233" s="100"/>
      <c r="IW233" s="100"/>
      <c r="IX233" s="100"/>
      <c r="IY233" s="100"/>
      <c r="IZ233" s="100"/>
      <c r="JA233" s="100"/>
    </row>
    <row r="234" spans="1:261" ht="18" customHeight="1">
      <c r="A234" s="31">
        <v>2</v>
      </c>
      <c r="B234" s="141" t="s">
        <v>208</v>
      </c>
      <c r="C234" s="142"/>
      <c r="D234" s="142"/>
      <c r="E234" s="142"/>
      <c r="F234" s="142"/>
      <c r="G234" s="143"/>
      <c r="H234" s="163">
        <f>J234</f>
        <v>18</v>
      </c>
      <c r="I234" s="163"/>
      <c r="J234" s="171">
        <f>O126</f>
        <v>18</v>
      </c>
      <c r="K234" s="170"/>
      <c r="L234" s="171">
        <f>P126</f>
        <v>42</v>
      </c>
      <c r="M234" s="170"/>
      <c r="N234" s="48"/>
      <c r="O234" s="166">
        <f>SUM(J234:M234)</f>
        <v>60</v>
      </c>
      <c r="P234" s="167"/>
      <c r="Q234" s="168">
        <f>H234/H235</f>
        <v>0.12857142857142856</v>
      </c>
      <c r="R234" s="169"/>
      <c r="S234" s="12">
        <v>0</v>
      </c>
      <c r="T234" s="12">
        <v>6</v>
      </c>
      <c r="U234" s="12">
        <v>24</v>
      </c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  <c r="GC234" s="100"/>
      <c r="GD234" s="100"/>
      <c r="GE234" s="100"/>
      <c r="GF234" s="100"/>
      <c r="GG234" s="100"/>
      <c r="GH234" s="100"/>
      <c r="GI234" s="100"/>
      <c r="GJ234" s="100"/>
      <c r="GK234" s="100"/>
      <c r="GL234" s="100"/>
      <c r="GM234" s="100"/>
      <c r="GN234" s="100"/>
      <c r="GO234" s="100"/>
      <c r="GP234" s="100"/>
      <c r="GQ234" s="100"/>
      <c r="GR234" s="100"/>
      <c r="GS234" s="100"/>
      <c r="GT234" s="100"/>
      <c r="GU234" s="100"/>
      <c r="GV234" s="100"/>
      <c r="GW234" s="100"/>
      <c r="GX234" s="100"/>
      <c r="GY234" s="100"/>
      <c r="GZ234" s="100"/>
      <c r="HA234" s="100"/>
      <c r="HB234" s="100"/>
      <c r="HC234" s="100"/>
      <c r="HD234" s="100"/>
      <c r="HE234" s="100"/>
      <c r="HF234" s="100"/>
      <c r="HG234" s="100"/>
      <c r="HH234" s="100"/>
      <c r="HI234" s="100"/>
      <c r="HJ234" s="100"/>
      <c r="HK234" s="100"/>
      <c r="HL234" s="100"/>
      <c r="HM234" s="100"/>
      <c r="HN234" s="100"/>
      <c r="HO234" s="100"/>
      <c r="HP234" s="100"/>
      <c r="HQ234" s="100"/>
      <c r="HR234" s="100"/>
      <c r="HS234" s="100"/>
      <c r="HT234" s="100"/>
      <c r="HU234" s="100"/>
      <c r="HV234" s="100"/>
      <c r="HW234" s="100"/>
      <c r="HX234" s="100"/>
      <c r="HY234" s="100"/>
      <c r="HZ234" s="100"/>
      <c r="IA234" s="100"/>
      <c r="IB234" s="100"/>
      <c r="IC234" s="100"/>
      <c r="ID234" s="100"/>
      <c r="IE234" s="100"/>
      <c r="IF234" s="100"/>
      <c r="IG234" s="100"/>
      <c r="IH234" s="100"/>
      <c r="II234" s="100"/>
      <c r="IJ234" s="100"/>
      <c r="IK234" s="100"/>
      <c r="IL234" s="100"/>
      <c r="IM234" s="100"/>
      <c r="IN234" s="100"/>
      <c r="IO234" s="100"/>
      <c r="IP234" s="100"/>
      <c r="IQ234" s="100"/>
      <c r="IR234" s="100"/>
      <c r="IS234" s="100"/>
      <c r="IT234" s="100"/>
      <c r="IU234" s="100"/>
      <c r="IV234" s="100"/>
      <c r="IW234" s="100"/>
      <c r="IX234" s="100"/>
      <c r="IY234" s="100"/>
      <c r="IZ234" s="100"/>
      <c r="JA234" s="100"/>
    </row>
    <row r="235" spans="1:261">
      <c r="A235" s="141" t="s">
        <v>74</v>
      </c>
      <c r="B235" s="142"/>
      <c r="C235" s="142"/>
      <c r="D235" s="142"/>
      <c r="E235" s="142"/>
      <c r="F235" s="142"/>
      <c r="G235" s="143"/>
      <c r="H235" s="144">
        <f>SUM(H233:I234)</f>
        <v>140</v>
      </c>
      <c r="I235" s="144"/>
      <c r="J235" s="144">
        <f>SUM(J233:K234)</f>
        <v>140</v>
      </c>
      <c r="K235" s="144"/>
      <c r="L235" s="145">
        <f>SUM(L233:M234)</f>
        <v>211</v>
      </c>
      <c r="M235" s="146"/>
      <c r="N235" s="45"/>
      <c r="O235" s="145">
        <f>SUM(O233:P234)</f>
        <v>351</v>
      </c>
      <c r="P235" s="146"/>
      <c r="Q235" s="147">
        <f>SUM(Q233:R234)</f>
        <v>1</v>
      </c>
      <c r="R235" s="148"/>
      <c r="S235" s="22">
        <f>SUM(S233:S234)</f>
        <v>60</v>
      </c>
      <c r="T235" s="22">
        <f>SUM(T233:T234)</f>
        <v>66</v>
      </c>
      <c r="U235" s="22">
        <f>SUM(U233:U234)</f>
        <v>60</v>
      </c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  <c r="GC235" s="100"/>
      <c r="GD235" s="100"/>
      <c r="GE235" s="100"/>
      <c r="GF235" s="100"/>
      <c r="GG235" s="100"/>
      <c r="GH235" s="100"/>
      <c r="GI235" s="100"/>
      <c r="GJ235" s="100"/>
      <c r="GK235" s="100"/>
      <c r="GL235" s="100"/>
      <c r="GM235" s="100"/>
      <c r="GN235" s="100"/>
      <c r="GO235" s="100"/>
      <c r="GP235" s="100"/>
      <c r="GQ235" s="100"/>
      <c r="GR235" s="100"/>
      <c r="GS235" s="100"/>
      <c r="GT235" s="100"/>
      <c r="GU235" s="100"/>
      <c r="GV235" s="100"/>
      <c r="GW235" s="100"/>
      <c r="GX235" s="100"/>
      <c r="GY235" s="100"/>
      <c r="GZ235" s="100"/>
      <c r="HA235" s="100"/>
      <c r="HB235" s="100"/>
      <c r="HC235" s="100"/>
      <c r="HD235" s="100"/>
      <c r="HE235" s="100"/>
      <c r="HF235" s="100"/>
      <c r="HG235" s="100"/>
      <c r="HH235" s="100"/>
      <c r="HI235" s="100"/>
      <c r="HJ235" s="100"/>
      <c r="HK235" s="100"/>
      <c r="HL235" s="100"/>
      <c r="HM235" s="100"/>
      <c r="HN235" s="100"/>
      <c r="HO235" s="100"/>
      <c r="HP235" s="100"/>
      <c r="HQ235" s="100"/>
      <c r="HR235" s="100"/>
      <c r="HS235" s="100"/>
      <c r="HT235" s="100"/>
      <c r="HU235" s="100"/>
      <c r="HV235" s="100"/>
      <c r="HW235" s="100"/>
      <c r="HX235" s="100"/>
      <c r="HY235" s="100"/>
      <c r="HZ235" s="100"/>
      <c r="IA235" s="100"/>
      <c r="IB235" s="100"/>
      <c r="IC235" s="100"/>
      <c r="ID235" s="100"/>
      <c r="IE235" s="100"/>
      <c r="IF235" s="100"/>
      <c r="IG235" s="100"/>
      <c r="IH235" s="100"/>
      <c r="II235" s="100"/>
      <c r="IJ235" s="100"/>
      <c r="IK235" s="100"/>
      <c r="IL235" s="100"/>
      <c r="IM235" s="100"/>
      <c r="IN235" s="100"/>
      <c r="IO235" s="100"/>
      <c r="IP235" s="100"/>
      <c r="IQ235" s="100"/>
      <c r="IR235" s="100"/>
      <c r="IS235" s="100"/>
      <c r="IT235" s="100"/>
      <c r="IU235" s="100"/>
      <c r="IV235" s="100"/>
      <c r="IW235" s="100"/>
      <c r="IX235" s="100"/>
      <c r="IY235" s="100"/>
      <c r="IZ235" s="100"/>
      <c r="JA235" s="100"/>
    </row>
    <row r="236" spans="1:26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3"/>
      <c r="R236" s="73"/>
      <c r="S236" s="72"/>
      <c r="T236" s="72"/>
      <c r="U236" s="72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100"/>
      <c r="IO236" s="100"/>
      <c r="IP236" s="100"/>
      <c r="IQ236" s="100"/>
      <c r="IR236" s="100"/>
      <c r="IS236" s="100"/>
      <c r="IT236" s="100"/>
      <c r="IU236" s="100"/>
      <c r="IV236" s="100"/>
      <c r="IW236" s="100"/>
      <c r="IX236" s="100"/>
      <c r="IY236" s="100"/>
      <c r="IZ236" s="100"/>
      <c r="JA236" s="100"/>
    </row>
    <row r="237" spans="1:261" s="70" customForma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2"/>
      <c r="M237" s="72"/>
      <c r="N237" s="72"/>
      <c r="O237" s="72"/>
      <c r="P237" s="72"/>
      <c r="Q237" s="73"/>
      <c r="R237" s="73"/>
      <c r="S237" s="72"/>
      <c r="T237" s="72"/>
      <c r="U237" s="72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  <c r="GC237" s="100"/>
      <c r="GD237" s="100"/>
      <c r="GE237" s="100"/>
      <c r="GF237" s="100"/>
      <c r="GG237" s="100"/>
      <c r="GH237" s="100"/>
      <c r="GI237" s="100"/>
      <c r="GJ237" s="100"/>
      <c r="GK237" s="100"/>
      <c r="GL237" s="100"/>
      <c r="GM237" s="100"/>
      <c r="GN237" s="100"/>
      <c r="GO237" s="100"/>
      <c r="GP237" s="100"/>
      <c r="GQ237" s="100"/>
      <c r="GR237" s="100"/>
      <c r="GS237" s="100"/>
      <c r="GT237" s="100"/>
      <c r="GU237" s="100"/>
      <c r="GV237" s="100"/>
      <c r="GW237" s="100"/>
      <c r="GX237" s="100"/>
      <c r="GY237" s="100"/>
      <c r="GZ237" s="100"/>
      <c r="HA237" s="100"/>
      <c r="HB237" s="100"/>
      <c r="HC237" s="100"/>
      <c r="HD237" s="100"/>
      <c r="HE237" s="100"/>
      <c r="HF237" s="100"/>
      <c r="HG237" s="100"/>
      <c r="HH237" s="100"/>
      <c r="HI237" s="100"/>
      <c r="HJ237" s="100"/>
      <c r="HK237" s="100"/>
      <c r="HL237" s="100"/>
      <c r="HM237" s="100"/>
      <c r="HN237" s="100"/>
      <c r="HO237" s="100"/>
      <c r="HP237" s="100"/>
      <c r="HQ237" s="100"/>
      <c r="HR237" s="100"/>
      <c r="HS237" s="100"/>
      <c r="HT237" s="100"/>
      <c r="HU237" s="100"/>
      <c r="HV237" s="100"/>
      <c r="HW237" s="100"/>
      <c r="HX237" s="100"/>
      <c r="HY237" s="100"/>
      <c r="HZ237" s="100"/>
      <c r="IA237" s="100"/>
      <c r="IB237" s="100"/>
      <c r="IC237" s="100"/>
      <c r="ID237" s="100"/>
      <c r="IE237" s="100"/>
      <c r="IF237" s="100"/>
      <c r="IG237" s="100"/>
      <c r="IH237" s="100"/>
      <c r="II237" s="100"/>
      <c r="IJ237" s="100"/>
      <c r="IK237" s="100"/>
      <c r="IL237" s="100"/>
      <c r="IM237" s="100"/>
      <c r="IN237" s="100"/>
      <c r="IO237" s="100"/>
      <c r="IP237" s="100"/>
      <c r="IQ237" s="100"/>
      <c r="IR237" s="100"/>
      <c r="IS237" s="100"/>
      <c r="IT237" s="100"/>
      <c r="IU237" s="100"/>
      <c r="IV237" s="100"/>
      <c r="IW237" s="100"/>
      <c r="IX237" s="100"/>
      <c r="IY237" s="100"/>
      <c r="IZ237" s="100"/>
      <c r="JA237" s="100"/>
    </row>
    <row r="238" spans="1:261" s="70" customForma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2"/>
      <c r="M238" s="72"/>
      <c r="N238" s="72"/>
      <c r="O238" s="72"/>
      <c r="P238" s="72"/>
      <c r="Q238" s="73"/>
      <c r="R238" s="73"/>
      <c r="S238" s="72"/>
      <c r="T238" s="72"/>
      <c r="U238" s="72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  <c r="GC238" s="100"/>
      <c r="GD238" s="100"/>
      <c r="GE238" s="100"/>
      <c r="GF238" s="100"/>
      <c r="GG238" s="100"/>
      <c r="GH238" s="100"/>
      <c r="GI238" s="100"/>
      <c r="GJ238" s="100"/>
      <c r="GK238" s="100"/>
      <c r="GL238" s="100"/>
      <c r="GM238" s="100"/>
      <c r="GN238" s="100"/>
      <c r="GO238" s="100"/>
      <c r="GP238" s="100"/>
      <c r="GQ238" s="100"/>
      <c r="GR238" s="100"/>
      <c r="GS238" s="100"/>
      <c r="GT238" s="100"/>
      <c r="GU238" s="100"/>
      <c r="GV238" s="100"/>
      <c r="GW238" s="100"/>
      <c r="GX238" s="100"/>
      <c r="GY238" s="100"/>
      <c r="GZ238" s="100"/>
      <c r="HA238" s="100"/>
      <c r="HB238" s="100"/>
      <c r="HC238" s="100"/>
      <c r="HD238" s="100"/>
      <c r="HE238" s="100"/>
      <c r="HF238" s="100"/>
      <c r="HG238" s="100"/>
      <c r="HH238" s="100"/>
      <c r="HI238" s="100"/>
      <c r="HJ238" s="100"/>
      <c r="HK238" s="100"/>
      <c r="HL238" s="100"/>
      <c r="HM238" s="100"/>
      <c r="HN238" s="100"/>
      <c r="HO238" s="100"/>
      <c r="HP238" s="100"/>
      <c r="HQ238" s="100"/>
      <c r="HR238" s="100"/>
      <c r="HS238" s="100"/>
      <c r="HT238" s="100"/>
      <c r="HU238" s="100"/>
      <c r="HV238" s="100"/>
      <c r="HW238" s="100"/>
      <c r="HX238" s="100"/>
      <c r="HY238" s="100"/>
      <c r="HZ238" s="100"/>
      <c r="IA238" s="100"/>
      <c r="IB238" s="100"/>
      <c r="IC238" s="100"/>
      <c r="ID238" s="100"/>
      <c r="IE238" s="100"/>
      <c r="IF238" s="100"/>
      <c r="IG238" s="100"/>
      <c r="IH238" s="100"/>
      <c r="II238" s="100"/>
      <c r="IJ238" s="100"/>
      <c r="IK238" s="100"/>
      <c r="IL238" s="100"/>
      <c r="IM238" s="100"/>
      <c r="IN238" s="100"/>
      <c r="IO238" s="100"/>
      <c r="IP238" s="100"/>
      <c r="IQ238" s="100"/>
      <c r="IR238" s="100"/>
      <c r="IS238" s="100"/>
      <c r="IT238" s="100"/>
      <c r="IU238" s="100"/>
      <c r="IV238" s="100"/>
      <c r="IW238" s="100"/>
      <c r="IX238" s="100"/>
      <c r="IY238" s="100"/>
      <c r="IZ238" s="100"/>
      <c r="JA238" s="100"/>
    </row>
    <row r="239" spans="1:261" s="70" customForma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2"/>
      <c r="M239" s="72"/>
      <c r="N239" s="72"/>
      <c r="O239" s="72"/>
      <c r="P239" s="72"/>
      <c r="Q239" s="73"/>
      <c r="R239" s="73"/>
      <c r="S239" s="72"/>
      <c r="T239" s="72"/>
      <c r="U239" s="72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  <c r="GC239" s="100"/>
      <c r="GD239" s="100"/>
      <c r="GE239" s="100"/>
      <c r="GF239" s="100"/>
      <c r="GG239" s="100"/>
      <c r="GH239" s="100"/>
      <c r="GI239" s="100"/>
      <c r="GJ239" s="100"/>
      <c r="GK239" s="100"/>
      <c r="GL239" s="100"/>
      <c r="GM239" s="100"/>
      <c r="GN239" s="100"/>
      <c r="GO239" s="100"/>
      <c r="GP239" s="100"/>
      <c r="GQ239" s="100"/>
      <c r="GR239" s="100"/>
      <c r="GS239" s="100"/>
      <c r="GT239" s="100"/>
      <c r="GU239" s="100"/>
      <c r="GV239" s="100"/>
      <c r="GW239" s="100"/>
      <c r="GX239" s="100"/>
      <c r="GY239" s="100"/>
      <c r="GZ239" s="100"/>
      <c r="HA239" s="100"/>
      <c r="HB239" s="100"/>
      <c r="HC239" s="100"/>
      <c r="HD239" s="100"/>
      <c r="HE239" s="100"/>
      <c r="HF239" s="100"/>
      <c r="HG239" s="100"/>
      <c r="HH239" s="100"/>
      <c r="HI239" s="100"/>
      <c r="HJ239" s="100"/>
      <c r="HK239" s="100"/>
      <c r="HL239" s="100"/>
      <c r="HM239" s="100"/>
      <c r="HN239" s="100"/>
      <c r="HO239" s="100"/>
      <c r="HP239" s="100"/>
      <c r="HQ239" s="100"/>
      <c r="HR239" s="100"/>
      <c r="HS239" s="100"/>
      <c r="HT239" s="100"/>
      <c r="HU239" s="100"/>
      <c r="HV239" s="100"/>
      <c r="HW239" s="100"/>
      <c r="HX239" s="100"/>
      <c r="HY239" s="100"/>
      <c r="HZ239" s="100"/>
      <c r="IA239" s="100"/>
      <c r="IB239" s="100"/>
      <c r="IC239" s="100"/>
      <c r="ID239" s="100"/>
      <c r="IE239" s="100"/>
      <c r="IF239" s="100"/>
      <c r="IG239" s="100"/>
      <c r="IH239" s="100"/>
      <c r="II239" s="100"/>
      <c r="IJ239" s="100"/>
      <c r="IK239" s="100"/>
      <c r="IL239" s="100"/>
      <c r="IM239" s="100"/>
      <c r="IN239" s="100"/>
      <c r="IO239" s="100"/>
      <c r="IP239" s="100"/>
      <c r="IQ239" s="100"/>
      <c r="IR239" s="100"/>
      <c r="IS239" s="100"/>
      <c r="IT239" s="100"/>
      <c r="IU239" s="100"/>
      <c r="IV239" s="100"/>
      <c r="IW239" s="100"/>
      <c r="IX239" s="100"/>
      <c r="IY239" s="100"/>
      <c r="IZ239" s="100"/>
      <c r="JA239" s="100"/>
    </row>
    <row r="240" spans="1:261" s="70" customForma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2"/>
      <c r="M240" s="72"/>
      <c r="N240" s="72"/>
      <c r="O240" s="72"/>
      <c r="P240" s="72"/>
      <c r="Q240" s="73"/>
      <c r="R240" s="73"/>
      <c r="S240" s="72"/>
      <c r="T240" s="72"/>
      <c r="U240" s="72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  <c r="GC240" s="100"/>
      <c r="GD240" s="100"/>
      <c r="GE240" s="100"/>
      <c r="GF240" s="100"/>
      <c r="GG240" s="100"/>
      <c r="GH240" s="100"/>
      <c r="GI240" s="100"/>
      <c r="GJ240" s="100"/>
      <c r="GK240" s="100"/>
      <c r="GL240" s="100"/>
      <c r="GM240" s="100"/>
      <c r="GN240" s="100"/>
      <c r="GO240" s="100"/>
      <c r="GP240" s="100"/>
      <c r="GQ240" s="100"/>
      <c r="GR240" s="100"/>
      <c r="GS240" s="100"/>
      <c r="GT240" s="100"/>
      <c r="GU240" s="100"/>
      <c r="GV240" s="100"/>
      <c r="GW240" s="100"/>
      <c r="GX240" s="100"/>
      <c r="GY240" s="100"/>
      <c r="GZ240" s="100"/>
      <c r="HA240" s="100"/>
      <c r="HB240" s="100"/>
      <c r="HC240" s="100"/>
      <c r="HD240" s="100"/>
      <c r="HE240" s="100"/>
      <c r="HF240" s="100"/>
      <c r="HG240" s="100"/>
      <c r="HH240" s="100"/>
      <c r="HI240" s="100"/>
      <c r="HJ240" s="100"/>
      <c r="HK240" s="100"/>
      <c r="HL240" s="100"/>
      <c r="HM240" s="100"/>
      <c r="HN240" s="100"/>
      <c r="HO240" s="100"/>
      <c r="HP240" s="100"/>
      <c r="HQ240" s="100"/>
      <c r="HR240" s="100"/>
      <c r="HS240" s="100"/>
      <c r="HT240" s="100"/>
      <c r="HU240" s="100"/>
      <c r="HV240" s="100"/>
      <c r="HW240" s="100"/>
      <c r="HX240" s="100"/>
      <c r="HY240" s="100"/>
      <c r="HZ240" s="100"/>
      <c r="IA240" s="100"/>
      <c r="IB240" s="100"/>
      <c r="IC240" s="100"/>
      <c r="ID240" s="100"/>
      <c r="IE240" s="100"/>
      <c r="IF240" s="100"/>
      <c r="IG240" s="100"/>
      <c r="IH240" s="100"/>
      <c r="II240" s="100"/>
      <c r="IJ240" s="100"/>
      <c r="IK240" s="100"/>
      <c r="IL240" s="100"/>
      <c r="IM240" s="100"/>
      <c r="IN240" s="100"/>
      <c r="IO240" s="100"/>
      <c r="IP240" s="100"/>
      <c r="IQ240" s="100"/>
      <c r="IR240" s="100"/>
      <c r="IS240" s="100"/>
      <c r="IT240" s="100"/>
      <c r="IU240" s="100"/>
      <c r="IV240" s="100"/>
      <c r="IW240" s="100"/>
      <c r="IX240" s="100"/>
      <c r="IY240" s="100"/>
      <c r="IZ240" s="100"/>
      <c r="JA240" s="100"/>
    </row>
    <row r="241" spans="1:261" s="70" customForma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2"/>
      <c r="M241" s="72"/>
      <c r="N241" s="72"/>
      <c r="O241" s="72"/>
      <c r="P241" s="72"/>
      <c r="Q241" s="73"/>
      <c r="R241" s="73"/>
      <c r="S241" s="72"/>
      <c r="T241" s="72"/>
      <c r="U241" s="72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  <c r="GT241" s="100"/>
      <c r="GU241" s="100"/>
      <c r="GV241" s="100"/>
      <c r="GW241" s="100"/>
      <c r="GX241" s="100"/>
      <c r="GY241" s="100"/>
      <c r="GZ241" s="100"/>
      <c r="HA241" s="100"/>
      <c r="HB241" s="100"/>
      <c r="HC241" s="100"/>
      <c r="HD241" s="100"/>
      <c r="HE241" s="100"/>
      <c r="HF241" s="100"/>
      <c r="HG241" s="100"/>
      <c r="HH241" s="100"/>
      <c r="HI241" s="100"/>
      <c r="HJ241" s="100"/>
      <c r="HK241" s="100"/>
      <c r="HL241" s="100"/>
      <c r="HM241" s="100"/>
      <c r="HN241" s="100"/>
      <c r="HO241" s="100"/>
      <c r="HP241" s="100"/>
      <c r="HQ241" s="100"/>
      <c r="HR241" s="100"/>
      <c r="HS241" s="100"/>
      <c r="HT241" s="100"/>
      <c r="HU241" s="100"/>
      <c r="HV241" s="100"/>
      <c r="HW241" s="100"/>
      <c r="HX241" s="100"/>
      <c r="HY241" s="100"/>
      <c r="HZ241" s="100"/>
      <c r="IA241" s="100"/>
      <c r="IB241" s="100"/>
      <c r="IC241" s="100"/>
      <c r="ID241" s="100"/>
      <c r="IE241" s="100"/>
      <c r="IF241" s="100"/>
      <c r="IG241" s="100"/>
      <c r="IH241" s="100"/>
      <c r="II241" s="100"/>
      <c r="IJ241" s="100"/>
      <c r="IK241" s="100"/>
      <c r="IL241" s="100"/>
      <c r="IM241" s="100"/>
      <c r="IN241" s="100"/>
      <c r="IO241" s="100"/>
      <c r="IP241" s="100"/>
      <c r="IQ241" s="100"/>
      <c r="IR241" s="100"/>
      <c r="IS241" s="100"/>
      <c r="IT241" s="100"/>
      <c r="IU241" s="100"/>
      <c r="IV241" s="100"/>
      <c r="IW241" s="100"/>
      <c r="IX241" s="100"/>
      <c r="IY241" s="100"/>
      <c r="IZ241" s="100"/>
      <c r="JA241" s="100"/>
    </row>
    <row r="242" spans="1:261" s="70" customForma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2"/>
      <c r="M242" s="72"/>
      <c r="N242" s="72"/>
      <c r="O242" s="72"/>
      <c r="P242" s="72"/>
      <c r="Q242" s="73"/>
      <c r="R242" s="73"/>
      <c r="S242" s="72"/>
      <c r="T242" s="72"/>
      <c r="U242" s="72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  <c r="GT242" s="100"/>
      <c r="GU242" s="100"/>
      <c r="GV242" s="100"/>
      <c r="GW242" s="100"/>
      <c r="GX242" s="100"/>
      <c r="GY242" s="100"/>
      <c r="GZ242" s="100"/>
      <c r="HA242" s="100"/>
      <c r="HB242" s="100"/>
      <c r="HC242" s="100"/>
      <c r="HD242" s="100"/>
      <c r="HE242" s="100"/>
      <c r="HF242" s="100"/>
      <c r="HG242" s="100"/>
      <c r="HH242" s="100"/>
      <c r="HI242" s="100"/>
      <c r="HJ242" s="100"/>
      <c r="HK242" s="100"/>
      <c r="HL242" s="100"/>
      <c r="HM242" s="100"/>
      <c r="HN242" s="100"/>
      <c r="HO242" s="100"/>
      <c r="HP242" s="100"/>
      <c r="HQ242" s="100"/>
      <c r="HR242" s="100"/>
      <c r="HS242" s="100"/>
      <c r="HT242" s="100"/>
      <c r="HU242" s="100"/>
      <c r="HV242" s="100"/>
      <c r="HW242" s="100"/>
      <c r="HX242" s="100"/>
      <c r="HY242" s="100"/>
      <c r="HZ242" s="100"/>
      <c r="IA242" s="100"/>
      <c r="IB242" s="100"/>
      <c r="IC242" s="100"/>
      <c r="ID242" s="100"/>
      <c r="IE242" s="100"/>
      <c r="IF242" s="100"/>
      <c r="IG242" s="100"/>
      <c r="IH242" s="100"/>
      <c r="II242" s="100"/>
      <c r="IJ242" s="100"/>
      <c r="IK242" s="100"/>
      <c r="IL242" s="100"/>
      <c r="IM242" s="100"/>
      <c r="IN242" s="100"/>
      <c r="IO242" s="100"/>
      <c r="IP242" s="100"/>
      <c r="IQ242" s="100"/>
      <c r="IR242" s="100"/>
      <c r="IS242" s="100"/>
      <c r="IT242" s="100"/>
      <c r="IU242" s="100"/>
      <c r="IV242" s="100"/>
      <c r="IW242" s="100"/>
      <c r="IX242" s="100"/>
      <c r="IY242" s="100"/>
      <c r="IZ242" s="100"/>
      <c r="JA242" s="100"/>
    </row>
    <row r="243" spans="1:261" s="70" customForma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2"/>
      <c r="M243" s="72"/>
      <c r="N243" s="72"/>
      <c r="O243" s="72"/>
      <c r="P243" s="72"/>
      <c r="Q243" s="73"/>
      <c r="R243" s="73"/>
      <c r="S243" s="72"/>
      <c r="T243" s="72"/>
      <c r="U243" s="72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  <c r="GT243" s="100"/>
      <c r="GU243" s="100"/>
      <c r="GV243" s="100"/>
      <c r="GW243" s="100"/>
      <c r="GX243" s="100"/>
      <c r="GY243" s="100"/>
      <c r="GZ243" s="100"/>
      <c r="HA243" s="100"/>
      <c r="HB243" s="100"/>
      <c r="HC243" s="100"/>
      <c r="HD243" s="100"/>
      <c r="HE243" s="100"/>
      <c r="HF243" s="100"/>
      <c r="HG243" s="100"/>
      <c r="HH243" s="100"/>
      <c r="HI243" s="100"/>
      <c r="HJ243" s="100"/>
      <c r="HK243" s="100"/>
      <c r="HL243" s="100"/>
      <c r="HM243" s="100"/>
      <c r="HN243" s="100"/>
      <c r="HO243" s="100"/>
      <c r="HP243" s="100"/>
      <c r="HQ243" s="100"/>
      <c r="HR243" s="100"/>
      <c r="HS243" s="100"/>
      <c r="HT243" s="100"/>
      <c r="HU243" s="100"/>
      <c r="HV243" s="100"/>
      <c r="HW243" s="100"/>
      <c r="HX243" s="100"/>
      <c r="HY243" s="100"/>
      <c r="HZ243" s="100"/>
      <c r="IA243" s="100"/>
      <c r="IB243" s="100"/>
      <c r="IC243" s="100"/>
      <c r="ID243" s="100"/>
      <c r="IE243" s="100"/>
      <c r="IF243" s="100"/>
      <c r="IG243" s="100"/>
      <c r="IH243" s="100"/>
      <c r="II243" s="100"/>
      <c r="IJ243" s="100"/>
      <c r="IK243" s="100"/>
      <c r="IL243" s="100"/>
      <c r="IM243" s="100"/>
      <c r="IN243" s="100"/>
      <c r="IO243" s="100"/>
      <c r="IP243" s="100"/>
      <c r="IQ243" s="100"/>
      <c r="IR243" s="100"/>
      <c r="IS243" s="100"/>
      <c r="IT243" s="100"/>
      <c r="IU243" s="100"/>
      <c r="IV243" s="100"/>
      <c r="IW243" s="100"/>
      <c r="IX243" s="100"/>
      <c r="IY243" s="100"/>
      <c r="IZ243" s="100"/>
      <c r="JA243" s="100"/>
    </row>
    <row r="244" spans="1:261" s="70" customForma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2"/>
      <c r="M244" s="72"/>
      <c r="N244" s="72"/>
      <c r="O244" s="72"/>
      <c r="P244" s="72"/>
      <c r="Q244" s="73"/>
      <c r="R244" s="73"/>
      <c r="S244" s="72"/>
      <c r="T244" s="72"/>
      <c r="U244" s="72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  <c r="GP244" s="100"/>
      <c r="GQ244" s="100"/>
      <c r="GR244" s="100"/>
      <c r="GS244" s="100"/>
      <c r="GT244" s="100"/>
      <c r="GU244" s="100"/>
      <c r="GV244" s="100"/>
      <c r="GW244" s="100"/>
      <c r="GX244" s="100"/>
      <c r="GY244" s="100"/>
      <c r="GZ244" s="100"/>
      <c r="HA244" s="100"/>
      <c r="HB244" s="100"/>
      <c r="HC244" s="100"/>
      <c r="HD244" s="100"/>
      <c r="HE244" s="100"/>
      <c r="HF244" s="100"/>
      <c r="HG244" s="100"/>
      <c r="HH244" s="100"/>
      <c r="HI244" s="100"/>
      <c r="HJ244" s="100"/>
      <c r="HK244" s="100"/>
      <c r="HL244" s="100"/>
      <c r="HM244" s="100"/>
      <c r="HN244" s="100"/>
      <c r="HO244" s="100"/>
      <c r="HP244" s="100"/>
      <c r="HQ244" s="100"/>
      <c r="HR244" s="100"/>
      <c r="HS244" s="100"/>
      <c r="HT244" s="100"/>
      <c r="HU244" s="100"/>
      <c r="HV244" s="100"/>
      <c r="HW244" s="100"/>
      <c r="HX244" s="100"/>
      <c r="HY244" s="100"/>
      <c r="HZ244" s="100"/>
      <c r="IA244" s="100"/>
      <c r="IB244" s="100"/>
      <c r="IC244" s="100"/>
      <c r="ID244" s="100"/>
      <c r="IE244" s="100"/>
      <c r="IF244" s="100"/>
      <c r="IG244" s="100"/>
      <c r="IH244" s="100"/>
      <c r="II244" s="100"/>
      <c r="IJ244" s="100"/>
      <c r="IK244" s="100"/>
      <c r="IL244" s="100"/>
      <c r="IM244" s="100"/>
      <c r="IN244" s="100"/>
      <c r="IO244" s="100"/>
      <c r="IP244" s="100"/>
      <c r="IQ244" s="100"/>
      <c r="IR244" s="100"/>
      <c r="IS244" s="100"/>
      <c r="IT244" s="100"/>
      <c r="IU244" s="100"/>
      <c r="IV244" s="100"/>
      <c r="IW244" s="100"/>
      <c r="IX244" s="100"/>
      <c r="IY244" s="100"/>
      <c r="IZ244" s="100"/>
      <c r="JA244" s="100"/>
    </row>
    <row r="245" spans="1:261" s="70" customForma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2"/>
      <c r="M245" s="72"/>
      <c r="N245" s="72"/>
      <c r="O245" s="72"/>
      <c r="P245" s="72"/>
      <c r="Q245" s="73"/>
      <c r="R245" s="73"/>
      <c r="S245" s="72"/>
      <c r="T245" s="72"/>
      <c r="U245" s="72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  <c r="GP245" s="100"/>
      <c r="GQ245" s="100"/>
      <c r="GR245" s="100"/>
      <c r="GS245" s="100"/>
      <c r="GT245" s="100"/>
      <c r="GU245" s="100"/>
      <c r="GV245" s="100"/>
      <c r="GW245" s="100"/>
      <c r="GX245" s="100"/>
      <c r="GY245" s="100"/>
      <c r="GZ245" s="100"/>
      <c r="HA245" s="100"/>
      <c r="HB245" s="100"/>
      <c r="HC245" s="100"/>
      <c r="HD245" s="100"/>
      <c r="HE245" s="100"/>
      <c r="HF245" s="100"/>
      <c r="HG245" s="100"/>
      <c r="HH245" s="100"/>
      <c r="HI245" s="100"/>
      <c r="HJ245" s="100"/>
      <c r="HK245" s="100"/>
      <c r="HL245" s="100"/>
      <c r="HM245" s="100"/>
      <c r="HN245" s="100"/>
      <c r="HO245" s="100"/>
      <c r="HP245" s="100"/>
      <c r="HQ245" s="100"/>
      <c r="HR245" s="100"/>
      <c r="HS245" s="100"/>
      <c r="HT245" s="100"/>
      <c r="HU245" s="100"/>
      <c r="HV245" s="100"/>
      <c r="HW245" s="100"/>
      <c r="HX245" s="100"/>
      <c r="HY245" s="100"/>
      <c r="HZ245" s="100"/>
      <c r="IA245" s="100"/>
      <c r="IB245" s="100"/>
      <c r="IC245" s="100"/>
      <c r="ID245" s="100"/>
      <c r="IE245" s="100"/>
      <c r="IF245" s="100"/>
      <c r="IG245" s="100"/>
      <c r="IH245" s="100"/>
      <c r="II245" s="100"/>
      <c r="IJ245" s="100"/>
      <c r="IK245" s="100"/>
      <c r="IL245" s="100"/>
      <c r="IM245" s="100"/>
      <c r="IN245" s="100"/>
      <c r="IO245" s="100"/>
      <c r="IP245" s="100"/>
      <c r="IQ245" s="100"/>
      <c r="IR245" s="100"/>
      <c r="IS245" s="100"/>
      <c r="IT245" s="100"/>
      <c r="IU245" s="100"/>
      <c r="IV245" s="100"/>
      <c r="IW245" s="100"/>
      <c r="IX245" s="100"/>
      <c r="IY245" s="100"/>
      <c r="IZ245" s="100"/>
      <c r="JA245" s="100"/>
    </row>
    <row r="246" spans="1:261" s="70" customForma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2"/>
      <c r="M246" s="72"/>
      <c r="N246" s="72"/>
      <c r="O246" s="72"/>
      <c r="P246" s="72"/>
      <c r="Q246" s="73"/>
      <c r="R246" s="73"/>
      <c r="S246" s="72"/>
      <c r="T246" s="72"/>
      <c r="U246" s="72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  <c r="GT246" s="100"/>
      <c r="GU246" s="100"/>
      <c r="GV246" s="100"/>
      <c r="GW246" s="100"/>
      <c r="GX246" s="100"/>
      <c r="GY246" s="100"/>
      <c r="GZ246" s="100"/>
      <c r="HA246" s="100"/>
      <c r="HB246" s="100"/>
      <c r="HC246" s="100"/>
      <c r="HD246" s="100"/>
      <c r="HE246" s="100"/>
      <c r="HF246" s="100"/>
      <c r="HG246" s="100"/>
      <c r="HH246" s="100"/>
      <c r="HI246" s="100"/>
      <c r="HJ246" s="100"/>
      <c r="HK246" s="100"/>
      <c r="HL246" s="100"/>
      <c r="HM246" s="100"/>
      <c r="HN246" s="100"/>
      <c r="HO246" s="100"/>
      <c r="HP246" s="100"/>
      <c r="HQ246" s="100"/>
      <c r="HR246" s="100"/>
      <c r="HS246" s="100"/>
      <c r="HT246" s="100"/>
      <c r="HU246" s="100"/>
      <c r="HV246" s="100"/>
      <c r="HW246" s="100"/>
      <c r="HX246" s="100"/>
      <c r="HY246" s="100"/>
      <c r="HZ246" s="100"/>
      <c r="IA246" s="100"/>
      <c r="IB246" s="100"/>
      <c r="IC246" s="100"/>
      <c r="ID246" s="100"/>
      <c r="IE246" s="100"/>
      <c r="IF246" s="100"/>
      <c r="IG246" s="100"/>
      <c r="IH246" s="100"/>
      <c r="II246" s="100"/>
      <c r="IJ246" s="100"/>
      <c r="IK246" s="100"/>
      <c r="IL246" s="100"/>
      <c r="IM246" s="100"/>
      <c r="IN246" s="100"/>
      <c r="IO246" s="100"/>
      <c r="IP246" s="100"/>
      <c r="IQ246" s="100"/>
      <c r="IR246" s="100"/>
      <c r="IS246" s="100"/>
      <c r="IT246" s="100"/>
      <c r="IU246" s="100"/>
      <c r="IV246" s="100"/>
      <c r="IW246" s="100"/>
      <c r="IX246" s="100"/>
      <c r="IY246" s="100"/>
      <c r="IZ246" s="100"/>
      <c r="JA246" s="100"/>
    </row>
    <row r="247" spans="1:261" s="70" customForma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2"/>
      <c r="M247" s="72"/>
      <c r="N247" s="72"/>
      <c r="O247" s="72"/>
      <c r="P247" s="72"/>
      <c r="Q247" s="73"/>
      <c r="R247" s="73"/>
      <c r="S247" s="72"/>
      <c r="T247" s="72"/>
      <c r="U247" s="72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  <c r="GP247" s="100"/>
      <c r="GQ247" s="100"/>
      <c r="GR247" s="100"/>
      <c r="GS247" s="100"/>
      <c r="GT247" s="100"/>
      <c r="GU247" s="100"/>
      <c r="GV247" s="100"/>
      <c r="GW247" s="100"/>
      <c r="GX247" s="100"/>
      <c r="GY247" s="100"/>
      <c r="GZ247" s="100"/>
      <c r="HA247" s="100"/>
      <c r="HB247" s="100"/>
      <c r="HC247" s="100"/>
      <c r="HD247" s="100"/>
      <c r="HE247" s="100"/>
      <c r="HF247" s="100"/>
      <c r="HG247" s="100"/>
      <c r="HH247" s="100"/>
      <c r="HI247" s="100"/>
      <c r="HJ247" s="100"/>
      <c r="HK247" s="100"/>
      <c r="HL247" s="100"/>
      <c r="HM247" s="100"/>
      <c r="HN247" s="100"/>
      <c r="HO247" s="100"/>
      <c r="HP247" s="100"/>
      <c r="HQ247" s="100"/>
      <c r="HR247" s="100"/>
      <c r="HS247" s="100"/>
      <c r="HT247" s="100"/>
      <c r="HU247" s="100"/>
      <c r="HV247" s="100"/>
      <c r="HW247" s="100"/>
      <c r="HX247" s="100"/>
      <c r="HY247" s="100"/>
      <c r="HZ247" s="100"/>
      <c r="IA247" s="100"/>
      <c r="IB247" s="100"/>
      <c r="IC247" s="100"/>
      <c r="ID247" s="100"/>
      <c r="IE247" s="100"/>
      <c r="IF247" s="100"/>
      <c r="IG247" s="100"/>
      <c r="IH247" s="100"/>
      <c r="II247" s="100"/>
      <c r="IJ247" s="100"/>
      <c r="IK247" s="100"/>
      <c r="IL247" s="100"/>
      <c r="IM247" s="100"/>
      <c r="IN247" s="100"/>
      <c r="IO247" s="100"/>
      <c r="IP247" s="100"/>
      <c r="IQ247" s="100"/>
      <c r="IR247" s="100"/>
      <c r="IS247" s="100"/>
      <c r="IT247" s="100"/>
      <c r="IU247" s="100"/>
      <c r="IV247" s="100"/>
      <c r="IW247" s="100"/>
      <c r="IX247" s="100"/>
      <c r="IY247" s="100"/>
      <c r="IZ247" s="100"/>
      <c r="JA247" s="100"/>
    </row>
    <row r="248" spans="1:261" s="70" customForma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2"/>
      <c r="M248" s="72"/>
      <c r="N248" s="72"/>
      <c r="O248" s="72"/>
      <c r="P248" s="72"/>
      <c r="Q248" s="73"/>
      <c r="R248" s="73"/>
      <c r="S248" s="72"/>
      <c r="T248" s="72"/>
      <c r="U248" s="72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  <c r="GP248" s="100"/>
      <c r="GQ248" s="100"/>
      <c r="GR248" s="100"/>
      <c r="GS248" s="100"/>
      <c r="GT248" s="100"/>
      <c r="GU248" s="100"/>
      <c r="GV248" s="100"/>
      <c r="GW248" s="100"/>
      <c r="GX248" s="100"/>
      <c r="GY248" s="100"/>
      <c r="GZ248" s="100"/>
      <c r="HA248" s="100"/>
      <c r="HB248" s="100"/>
      <c r="HC248" s="100"/>
      <c r="HD248" s="100"/>
      <c r="HE248" s="100"/>
      <c r="HF248" s="100"/>
      <c r="HG248" s="100"/>
      <c r="HH248" s="100"/>
      <c r="HI248" s="100"/>
      <c r="HJ248" s="100"/>
      <c r="HK248" s="100"/>
      <c r="HL248" s="100"/>
      <c r="HM248" s="100"/>
      <c r="HN248" s="100"/>
      <c r="HO248" s="100"/>
      <c r="HP248" s="100"/>
      <c r="HQ248" s="100"/>
      <c r="HR248" s="100"/>
      <c r="HS248" s="100"/>
      <c r="HT248" s="100"/>
      <c r="HU248" s="100"/>
      <c r="HV248" s="100"/>
      <c r="HW248" s="100"/>
      <c r="HX248" s="100"/>
      <c r="HY248" s="100"/>
      <c r="HZ248" s="100"/>
      <c r="IA248" s="100"/>
      <c r="IB248" s="100"/>
      <c r="IC248" s="100"/>
      <c r="ID248" s="100"/>
      <c r="IE248" s="100"/>
      <c r="IF248" s="100"/>
      <c r="IG248" s="100"/>
      <c r="IH248" s="100"/>
      <c r="II248" s="100"/>
      <c r="IJ248" s="100"/>
      <c r="IK248" s="100"/>
      <c r="IL248" s="100"/>
      <c r="IM248" s="100"/>
      <c r="IN248" s="100"/>
      <c r="IO248" s="100"/>
      <c r="IP248" s="100"/>
      <c r="IQ248" s="100"/>
      <c r="IR248" s="100"/>
      <c r="IS248" s="100"/>
      <c r="IT248" s="100"/>
      <c r="IU248" s="100"/>
      <c r="IV248" s="100"/>
      <c r="IW248" s="100"/>
      <c r="IX248" s="100"/>
      <c r="IY248" s="100"/>
      <c r="IZ248" s="100"/>
      <c r="JA248" s="100"/>
    </row>
    <row r="249" spans="1:261" s="70" customForma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2"/>
      <c r="M249" s="72"/>
      <c r="N249" s="72"/>
      <c r="O249" s="72"/>
      <c r="P249" s="72"/>
      <c r="Q249" s="73"/>
      <c r="R249" s="73"/>
      <c r="S249" s="72"/>
      <c r="T249" s="72"/>
      <c r="U249" s="72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  <c r="GP249" s="100"/>
      <c r="GQ249" s="100"/>
      <c r="GR249" s="100"/>
      <c r="GS249" s="100"/>
      <c r="GT249" s="100"/>
      <c r="GU249" s="100"/>
      <c r="GV249" s="100"/>
      <c r="GW249" s="100"/>
      <c r="GX249" s="100"/>
      <c r="GY249" s="100"/>
      <c r="GZ249" s="100"/>
      <c r="HA249" s="100"/>
      <c r="HB249" s="100"/>
      <c r="HC249" s="100"/>
      <c r="HD249" s="100"/>
      <c r="HE249" s="100"/>
      <c r="HF249" s="100"/>
      <c r="HG249" s="100"/>
      <c r="HH249" s="100"/>
      <c r="HI249" s="100"/>
      <c r="HJ249" s="100"/>
      <c r="HK249" s="100"/>
      <c r="HL249" s="100"/>
      <c r="HM249" s="100"/>
      <c r="HN249" s="100"/>
      <c r="HO249" s="100"/>
      <c r="HP249" s="100"/>
      <c r="HQ249" s="100"/>
      <c r="HR249" s="100"/>
      <c r="HS249" s="100"/>
      <c r="HT249" s="100"/>
      <c r="HU249" s="100"/>
      <c r="HV249" s="100"/>
      <c r="HW249" s="100"/>
      <c r="HX249" s="100"/>
      <c r="HY249" s="100"/>
      <c r="HZ249" s="100"/>
      <c r="IA249" s="100"/>
      <c r="IB249" s="100"/>
      <c r="IC249" s="100"/>
      <c r="ID249" s="100"/>
      <c r="IE249" s="100"/>
      <c r="IF249" s="100"/>
      <c r="IG249" s="100"/>
      <c r="IH249" s="100"/>
      <c r="II249" s="100"/>
      <c r="IJ249" s="100"/>
      <c r="IK249" s="100"/>
      <c r="IL249" s="100"/>
      <c r="IM249" s="100"/>
      <c r="IN249" s="100"/>
      <c r="IO249" s="100"/>
      <c r="IP249" s="100"/>
      <c r="IQ249" s="100"/>
      <c r="IR249" s="100"/>
      <c r="IS249" s="100"/>
      <c r="IT249" s="100"/>
      <c r="IU249" s="100"/>
      <c r="IV249" s="100"/>
      <c r="IW249" s="100"/>
      <c r="IX249" s="100"/>
      <c r="IY249" s="100"/>
      <c r="IZ249" s="100"/>
      <c r="JA249" s="100"/>
    </row>
    <row r="250" spans="1:261" s="70" customForma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2"/>
      <c r="M250" s="72"/>
      <c r="N250" s="72"/>
      <c r="O250" s="72"/>
      <c r="P250" s="72"/>
      <c r="Q250" s="73"/>
      <c r="R250" s="73"/>
      <c r="S250" s="72"/>
      <c r="T250" s="72"/>
      <c r="U250" s="72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  <c r="GP250" s="100"/>
      <c r="GQ250" s="100"/>
      <c r="GR250" s="100"/>
      <c r="GS250" s="100"/>
      <c r="GT250" s="100"/>
      <c r="GU250" s="100"/>
      <c r="GV250" s="100"/>
      <c r="GW250" s="100"/>
      <c r="GX250" s="100"/>
      <c r="GY250" s="100"/>
      <c r="GZ250" s="100"/>
      <c r="HA250" s="100"/>
      <c r="HB250" s="100"/>
      <c r="HC250" s="100"/>
      <c r="HD250" s="100"/>
      <c r="HE250" s="100"/>
      <c r="HF250" s="100"/>
      <c r="HG250" s="100"/>
      <c r="HH250" s="100"/>
      <c r="HI250" s="100"/>
      <c r="HJ250" s="100"/>
      <c r="HK250" s="100"/>
      <c r="HL250" s="100"/>
      <c r="HM250" s="100"/>
      <c r="HN250" s="100"/>
      <c r="HO250" s="100"/>
      <c r="HP250" s="100"/>
      <c r="HQ250" s="100"/>
      <c r="HR250" s="100"/>
      <c r="HS250" s="100"/>
      <c r="HT250" s="100"/>
      <c r="HU250" s="100"/>
      <c r="HV250" s="100"/>
      <c r="HW250" s="100"/>
      <c r="HX250" s="100"/>
      <c r="HY250" s="100"/>
      <c r="HZ250" s="100"/>
      <c r="IA250" s="100"/>
      <c r="IB250" s="100"/>
      <c r="IC250" s="100"/>
      <c r="ID250" s="100"/>
      <c r="IE250" s="100"/>
      <c r="IF250" s="100"/>
      <c r="IG250" s="100"/>
      <c r="IH250" s="100"/>
      <c r="II250" s="100"/>
      <c r="IJ250" s="100"/>
      <c r="IK250" s="100"/>
      <c r="IL250" s="100"/>
      <c r="IM250" s="100"/>
      <c r="IN250" s="100"/>
      <c r="IO250" s="100"/>
      <c r="IP250" s="100"/>
      <c r="IQ250" s="100"/>
      <c r="IR250" s="100"/>
      <c r="IS250" s="100"/>
      <c r="IT250" s="100"/>
      <c r="IU250" s="100"/>
      <c r="IV250" s="100"/>
      <c r="IW250" s="100"/>
      <c r="IX250" s="100"/>
      <c r="IY250" s="100"/>
      <c r="IZ250" s="100"/>
      <c r="JA250" s="100"/>
    </row>
    <row r="251" spans="1:261" s="70" customForma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2"/>
      <c r="M251" s="72"/>
      <c r="N251" s="72"/>
      <c r="O251" s="72"/>
      <c r="P251" s="72"/>
      <c r="Q251" s="73"/>
      <c r="R251" s="73"/>
      <c r="S251" s="72"/>
      <c r="T251" s="72"/>
      <c r="U251" s="72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  <c r="GT251" s="100"/>
      <c r="GU251" s="100"/>
      <c r="GV251" s="100"/>
      <c r="GW251" s="100"/>
      <c r="GX251" s="100"/>
      <c r="GY251" s="100"/>
      <c r="GZ251" s="100"/>
      <c r="HA251" s="100"/>
      <c r="HB251" s="100"/>
      <c r="HC251" s="100"/>
      <c r="HD251" s="100"/>
      <c r="HE251" s="100"/>
      <c r="HF251" s="100"/>
      <c r="HG251" s="100"/>
      <c r="HH251" s="100"/>
      <c r="HI251" s="100"/>
      <c r="HJ251" s="100"/>
      <c r="HK251" s="100"/>
      <c r="HL251" s="100"/>
      <c r="HM251" s="100"/>
      <c r="HN251" s="100"/>
      <c r="HO251" s="100"/>
      <c r="HP251" s="100"/>
      <c r="HQ251" s="100"/>
      <c r="HR251" s="100"/>
      <c r="HS251" s="100"/>
      <c r="HT251" s="100"/>
      <c r="HU251" s="100"/>
      <c r="HV251" s="100"/>
      <c r="HW251" s="100"/>
      <c r="HX251" s="100"/>
      <c r="HY251" s="100"/>
      <c r="HZ251" s="100"/>
      <c r="IA251" s="100"/>
      <c r="IB251" s="100"/>
      <c r="IC251" s="100"/>
      <c r="ID251" s="100"/>
      <c r="IE251" s="100"/>
      <c r="IF251" s="100"/>
      <c r="IG251" s="100"/>
      <c r="IH251" s="100"/>
      <c r="II251" s="100"/>
      <c r="IJ251" s="100"/>
      <c r="IK251" s="100"/>
      <c r="IL251" s="100"/>
      <c r="IM251" s="100"/>
      <c r="IN251" s="100"/>
      <c r="IO251" s="100"/>
      <c r="IP251" s="100"/>
      <c r="IQ251" s="100"/>
      <c r="IR251" s="100"/>
      <c r="IS251" s="100"/>
      <c r="IT251" s="100"/>
      <c r="IU251" s="100"/>
      <c r="IV251" s="100"/>
      <c r="IW251" s="100"/>
      <c r="IX251" s="100"/>
      <c r="IY251" s="100"/>
      <c r="IZ251" s="100"/>
      <c r="JA251" s="100"/>
    </row>
    <row r="252" spans="1:261" s="70" customForma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2"/>
      <c r="M252" s="72"/>
      <c r="N252" s="72"/>
      <c r="O252" s="72"/>
      <c r="P252" s="72"/>
      <c r="Q252" s="73"/>
      <c r="R252" s="73"/>
      <c r="S252" s="72"/>
      <c r="T252" s="72"/>
      <c r="U252" s="72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  <c r="GP252" s="100"/>
      <c r="GQ252" s="100"/>
      <c r="GR252" s="100"/>
      <c r="GS252" s="100"/>
      <c r="GT252" s="100"/>
      <c r="GU252" s="100"/>
      <c r="GV252" s="100"/>
      <c r="GW252" s="100"/>
      <c r="GX252" s="100"/>
      <c r="GY252" s="100"/>
      <c r="GZ252" s="100"/>
      <c r="HA252" s="100"/>
      <c r="HB252" s="100"/>
      <c r="HC252" s="100"/>
      <c r="HD252" s="100"/>
      <c r="HE252" s="100"/>
      <c r="HF252" s="100"/>
      <c r="HG252" s="100"/>
      <c r="HH252" s="100"/>
      <c r="HI252" s="100"/>
      <c r="HJ252" s="100"/>
      <c r="HK252" s="100"/>
      <c r="HL252" s="100"/>
      <c r="HM252" s="100"/>
      <c r="HN252" s="100"/>
      <c r="HO252" s="100"/>
      <c r="HP252" s="100"/>
      <c r="HQ252" s="100"/>
      <c r="HR252" s="100"/>
      <c r="HS252" s="100"/>
      <c r="HT252" s="100"/>
      <c r="HU252" s="100"/>
      <c r="HV252" s="100"/>
      <c r="HW252" s="100"/>
      <c r="HX252" s="100"/>
      <c r="HY252" s="100"/>
      <c r="HZ252" s="100"/>
      <c r="IA252" s="100"/>
      <c r="IB252" s="100"/>
      <c r="IC252" s="100"/>
      <c r="ID252" s="100"/>
      <c r="IE252" s="100"/>
      <c r="IF252" s="100"/>
      <c r="IG252" s="100"/>
      <c r="IH252" s="100"/>
      <c r="II252" s="100"/>
      <c r="IJ252" s="100"/>
      <c r="IK252" s="100"/>
      <c r="IL252" s="100"/>
      <c r="IM252" s="100"/>
      <c r="IN252" s="100"/>
      <c r="IO252" s="100"/>
      <c r="IP252" s="100"/>
      <c r="IQ252" s="100"/>
      <c r="IR252" s="100"/>
      <c r="IS252" s="100"/>
      <c r="IT252" s="100"/>
      <c r="IU252" s="100"/>
      <c r="IV252" s="100"/>
      <c r="IW252" s="100"/>
      <c r="IX252" s="100"/>
      <c r="IY252" s="100"/>
      <c r="IZ252" s="100"/>
      <c r="JA252" s="100"/>
    </row>
    <row r="253" spans="1:261" s="70" customForma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  <c r="GP253" s="100"/>
      <c r="GQ253" s="100"/>
      <c r="GR253" s="100"/>
      <c r="GS253" s="100"/>
      <c r="GT253" s="100"/>
      <c r="GU253" s="100"/>
      <c r="GV253" s="100"/>
      <c r="GW253" s="100"/>
      <c r="GX253" s="100"/>
      <c r="GY253" s="100"/>
      <c r="GZ253" s="100"/>
      <c r="HA253" s="100"/>
      <c r="HB253" s="100"/>
      <c r="HC253" s="100"/>
      <c r="HD253" s="100"/>
      <c r="HE253" s="100"/>
      <c r="HF253" s="100"/>
      <c r="HG253" s="100"/>
      <c r="HH253" s="100"/>
      <c r="HI253" s="100"/>
      <c r="HJ253" s="100"/>
      <c r="HK253" s="100"/>
      <c r="HL253" s="100"/>
      <c r="HM253" s="100"/>
      <c r="HN253" s="100"/>
      <c r="HO253" s="100"/>
      <c r="HP253" s="100"/>
      <c r="HQ253" s="100"/>
      <c r="HR253" s="100"/>
      <c r="HS253" s="100"/>
      <c r="HT253" s="100"/>
      <c r="HU253" s="100"/>
      <c r="HV253" s="100"/>
      <c r="HW253" s="100"/>
      <c r="HX253" s="100"/>
      <c r="HY253" s="100"/>
      <c r="HZ253" s="100"/>
      <c r="IA253" s="100"/>
      <c r="IB253" s="100"/>
      <c r="IC253" s="100"/>
      <c r="ID253" s="100"/>
      <c r="IE253" s="100"/>
      <c r="IF253" s="100"/>
      <c r="IG253" s="100"/>
      <c r="IH253" s="100"/>
      <c r="II253" s="100"/>
      <c r="IJ253" s="100"/>
      <c r="IK253" s="100"/>
      <c r="IL253" s="100"/>
      <c r="IM253" s="100"/>
      <c r="IN253" s="100"/>
      <c r="IO253" s="100"/>
      <c r="IP253" s="100"/>
      <c r="IQ253" s="100"/>
      <c r="IR253" s="100"/>
      <c r="IS253" s="100"/>
      <c r="IT253" s="100"/>
      <c r="IU253" s="100"/>
      <c r="IV253" s="100"/>
      <c r="IW253" s="100"/>
      <c r="IX253" s="100"/>
      <c r="IY253" s="100"/>
      <c r="IZ253" s="100"/>
      <c r="JA253" s="100"/>
    </row>
    <row r="254" spans="1:261">
      <c r="A254" s="149" t="s">
        <v>209</v>
      </c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  <c r="GP254" s="100"/>
      <c r="GQ254" s="100"/>
      <c r="GR254" s="100"/>
      <c r="GS254" s="100"/>
      <c r="GT254" s="100"/>
      <c r="GU254" s="100"/>
      <c r="GV254" s="100"/>
      <c r="GW254" s="100"/>
      <c r="GX254" s="100"/>
      <c r="GY254" s="100"/>
      <c r="GZ254" s="100"/>
      <c r="HA254" s="100"/>
      <c r="HB254" s="100"/>
      <c r="HC254" s="100"/>
      <c r="HD254" s="100"/>
      <c r="HE254" s="100"/>
      <c r="HF254" s="100"/>
      <c r="HG254" s="100"/>
      <c r="HH254" s="100"/>
      <c r="HI254" s="100"/>
      <c r="HJ254" s="100"/>
      <c r="HK254" s="100"/>
      <c r="HL254" s="100"/>
      <c r="HM254" s="100"/>
      <c r="HN254" s="100"/>
      <c r="HO254" s="100"/>
      <c r="HP254" s="100"/>
      <c r="HQ254" s="100"/>
      <c r="HR254" s="100"/>
      <c r="HS254" s="100"/>
      <c r="HT254" s="100"/>
      <c r="HU254" s="100"/>
      <c r="HV254" s="100"/>
      <c r="HW254" s="100"/>
      <c r="HX254" s="100"/>
      <c r="HY254" s="100"/>
      <c r="HZ254" s="100"/>
      <c r="IA254" s="100"/>
      <c r="IB254" s="100"/>
      <c r="IC254" s="100"/>
      <c r="ID254" s="100"/>
      <c r="IE254" s="100"/>
      <c r="IF254" s="100"/>
      <c r="IG254" s="100"/>
      <c r="IH254" s="100"/>
      <c r="II254" s="100"/>
      <c r="IJ254" s="100"/>
      <c r="IK254" s="100"/>
      <c r="IL254" s="100"/>
      <c r="IM254" s="100"/>
      <c r="IN254" s="100"/>
      <c r="IO254" s="100"/>
      <c r="IP254" s="100"/>
      <c r="IQ254" s="100"/>
      <c r="IR254" s="100"/>
      <c r="IS254" s="100"/>
      <c r="IT254" s="100"/>
      <c r="IU254" s="100"/>
      <c r="IV254" s="100"/>
      <c r="IW254" s="100"/>
      <c r="IX254" s="100"/>
      <c r="IY254" s="100"/>
      <c r="IZ254" s="100"/>
      <c r="JA254" s="100"/>
    </row>
    <row r="255" spans="1:261" ht="28.5" customHeight="1">
      <c r="A255" s="150" t="s">
        <v>210</v>
      </c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  <c r="GP255" s="100"/>
      <c r="GQ255" s="100"/>
      <c r="GR255" s="100"/>
      <c r="GS255" s="100"/>
      <c r="GT255" s="100"/>
      <c r="GU255" s="100"/>
      <c r="GV255" s="100"/>
      <c r="GW255" s="100"/>
      <c r="GX255" s="100"/>
      <c r="GY255" s="100"/>
      <c r="GZ255" s="100"/>
      <c r="HA255" s="100"/>
      <c r="HB255" s="100"/>
      <c r="HC255" s="100"/>
      <c r="HD255" s="100"/>
      <c r="HE255" s="100"/>
      <c r="HF255" s="100"/>
      <c r="HG255" s="100"/>
      <c r="HH255" s="100"/>
      <c r="HI255" s="100"/>
      <c r="HJ255" s="100"/>
      <c r="HK255" s="100"/>
      <c r="HL255" s="100"/>
      <c r="HM255" s="100"/>
      <c r="HN255" s="100"/>
      <c r="HO255" s="100"/>
      <c r="HP255" s="100"/>
      <c r="HQ255" s="100"/>
      <c r="HR255" s="100"/>
      <c r="HS255" s="100"/>
      <c r="HT255" s="100"/>
      <c r="HU255" s="100"/>
      <c r="HV255" s="100"/>
      <c r="HW255" s="100"/>
      <c r="HX255" s="100"/>
      <c r="HY255" s="100"/>
      <c r="HZ255" s="100"/>
      <c r="IA255" s="100"/>
      <c r="IB255" s="100"/>
      <c r="IC255" s="100"/>
      <c r="ID255" s="100"/>
      <c r="IE255" s="100"/>
      <c r="IF255" s="100"/>
      <c r="IG255" s="100"/>
      <c r="IH255" s="100"/>
      <c r="II255" s="100"/>
      <c r="IJ255" s="100"/>
      <c r="IK255" s="100"/>
      <c r="IL255" s="100"/>
      <c r="IM255" s="100"/>
      <c r="IN255" s="100"/>
      <c r="IO255" s="100"/>
      <c r="IP255" s="100"/>
      <c r="IQ255" s="100"/>
      <c r="IR255" s="100"/>
      <c r="IS255" s="100"/>
      <c r="IT255" s="100"/>
      <c r="IU255" s="100"/>
      <c r="IV255" s="100"/>
      <c r="IW255" s="100"/>
      <c r="IX255" s="100"/>
      <c r="IY255" s="100"/>
      <c r="IZ255" s="100"/>
      <c r="JA255" s="100"/>
    </row>
    <row r="256" spans="1:261">
      <c r="A256" s="153" t="s">
        <v>47</v>
      </c>
      <c r="B256" s="155" t="s">
        <v>48</v>
      </c>
      <c r="C256" s="156"/>
      <c r="D256" s="156"/>
      <c r="E256" s="156"/>
      <c r="F256" s="156"/>
      <c r="G256" s="156"/>
      <c r="H256" s="156"/>
      <c r="I256" s="157"/>
      <c r="J256" s="161" t="s">
        <v>49</v>
      </c>
      <c r="K256" s="151" t="s">
        <v>50</v>
      </c>
      <c r="L256" s="151"/>
      <c r="M256" s="151"/>
      <c r="N256" s="151" t="s">
        <v>51</v>
      </c>
      <c r="O256" s="152"/>
      <c r="P256" s="152"/>
      <c r="Q256" s="151" t="s">
        <v>52</v>
      </c>
      <c r="R256" s="151"/>
      <c r="S256" s="151"/>
      <c r="T256" s="151" t="s">
        <v>53</v>
      </c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  <c r="GP256" s="100"/>
      <c r="GQ256" s="100"/>
      <c r="GR256" s="100"/>
      <c r="GS256" s="100"/>
      <c r="GT256" s="100"/>
      <c r="GU256" s="100"/>
      <c r="GV256" s="100"/>
      <c r="GW256" s="100"/>
      <c r="GX256" s="100"/>
      <c r="GY256" s="100"/>
      <c r="GZ256" s="100"/>
      <c r="HA256" s="100"/>
      <c r="HB256" s="100"/>
      <c r="HC256" s="100"/>
      <c r="HD256" s="100"/>
      <c r="HE256" s="100"/>
      <c r="HF256" s="100"/>
      <c r="HG256" s="100"/>
      <c r="HH256" s="100"/>
      <c r="HI256" s="100"/>
      <c r="HJ256" s="100"/>
      <c r="HK256" s="100"/>
      <c r="HL256" s="100"/>
      <c r="HM256" s="100"/>
      <c r="HN256" s="100"/>
      <c r="HO256" s="100"/>
      <c r="HP256" s="100"/>
      <c r="HQ256" s="100"/>
      <c r="HR256" s="100"/>
      <c r="HS256" s="100"/>
      <c r="HT256" s="100"/>
      <c r="HU256" s="100"/>
      <c r="HV256" s="100"/>
      <c r="HW256" s="100"/>
      <c r="HX256" s="100"/>
      <c r="HY256" s="100"/>
      <c r="HZ256" s="100"/>
      <c r="IA256" s="100"/>
      <c r="IB256" s="100"/>
      <c r="IC256" s="100"/>
      <c r="ID256" s="100"/>
      <c r="IE256" s="100"/>
      <c r="IF256" s="100"/>
      <c r="IG256" s="100"/>
      <c r="IH256" s="100"/>
      <c r="II256" s="100"/>
      <c r="IJ256" s="100"/>
      <c r="IK256" s="100"/>
      <c r="IL256" s="100"/>
      <c r="IM256" s="100"/>
      <c r="IN256" s="100"/>
      <c r="IO256" s="100"/>
      <c r="IP256" s="100"/>
      <c r="IQ256" s="100"/>
      <c r="IR256" s="100"/>
      <c r="IS256" s="100"/>
      <c r="IT256" s="100"/>
      <c r="IU256" s="100"/>
      <c r="IV256" s="100"/>
      <c r="IW256" s="100"/>
      <c r="IX256" s="100"/>
      <c r="IY256" s="100"/>
      <c r="IZ256" s="100"/>
      <c r="JA256" s="100"/>
    </row>
    <row r="257" spans="1:261">
      <c r="A257" s="154"/>
      <c r="B257" s="158"/>
      <c r="C257" s="159"/>
      <c r="D257" s="159"/>
      <c r="E257" s="159"/>
      <c r="F257" s="159"/>
      <c r="G257" s="159"/>
      <c r="H257" s="159"/>
      <c r="I257" s="160"/>
      <c r="J257" s="162"/>
      <c r="K257" s="4" t="s">
        <v>54</v>
      </c>
      <c r="L257" s="4" t="s">
        <v>55</v>
      </c>
      <c r="M257" s="4" t="s">
        <v>56</v>
      </c>
      <c r="N257" s="4" t="s">
        <v>58</v>
      </c>
      <c r="O257" s="4" t="s">
        <v>32</v>
      </c>
      <c r="P257" s="4" t="s">
        <v>59</v>
      </c>
      <c r="Q257" s="4" t="s">
        <v>60</v>
      </c>
      <c r="R257" s="4" t="s">
        <v>54</v>
      </c>
      <c r="S257" s="4" t="s">
        <v>61</v>
      </c>
      <c r="T257" s="151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  <c r="GP257" s="100"/>
      <c r="GQ257" s="100"/>
      <c r="GR257" s="100"/>
      <c r="GS257" s="100"/>
      <c r="GT257" s="100"/>
      <c r="GU257" s="100"/>
      <c r="GV257" s="100"/>
      <c r="GW257" s="100"/>
      <c r="GX257" s="100"/>
      <c r="GY257" s="100"/>
      <c r="GZ257" s="100"/>
      <c r="HA257" s="100"/>
      <c r="HB257" s="100"/>
      <c r="HC257" s="100"/>
      <c r="HD257" s="100"/>
      <c r="HE257" s="100"/>
      <c r="HF257" s="100"/>
      <c r="HG257" s="100"/>
      <c r="HH257" s="100"/>
      <c r="HI257" s="100"/>
      <c r="HJ257" s="100"/>
      <c r="HK257" s="100"/>
      <c r="HL257" s="100"/>
      <c r="HM257" s="100"/>
      <c r="HN257" s="100"/>
      <c r="HO257" s="100"/>
      <c r="HP257" s="100"/>
      <c r="HQ257" s="100"/>
      <c r="HR257" s="100"/>
      <c r="HS257" s="100"/>
      <c r="HT257" s="100"/>
      <c r="HU257" s="100"/>
      <c r="HV257" s="100"/>
      <c r="HW257" s="100"/>
      <c r="HX257" s="100"/>
      <c r="HY257" s="100"/>
      <c r="HZ257" s="100"/>
      <c r="IA257" s="100"/>
      <c r="IB257" s="100"/>
      <c r="IC257" s="100"/>
      <c r="ID257" s="100"/>
      <c r="IE257" s="100"/>
      <c r="IF257" s="100"/>
      <c r="IG257" s="100"/>
      <c r="IH257" s="100"/>
      <c r="II257" s="100"/>
      <c r="IJ257" s="100"/>
      <c r="IK257" s="100"/>
      <c r="IL257" s="100"/>
      <c r="IM257" s="100"/>
      <c r="IN257" s="100"/>
      <c r="IO257" s="100"/>
      <c r="IP257" s="100"/>
      <c r="IQ257" s="100"/>
      <c r="IR257" s="100"/>
      <c r="IS257" s="100"/>
      <c r="IT257" s="100"/>
      <c r="IU257" s="100"/>
      <c r="IV257" s="100"/>
      <c r="IW257" s="100"/>
      <c r="IX257" s="100"/>
      <c r="IY257" s="100"/>
      <c r="IZ257" s="100"/>
      <c r="JA257" s="100"/>
    </row>
    <row r="258" spans="1:261">
      <c r="A258" s="107" t="s">
        <v>175</v>
      </c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0"/>
      <c r="HF258" s="100"/>
      <c r="HG258" s="100"/>
      <c r="HH258" s="100"/>
      <c r="HI258" s="100"/>
      <c r="HJ258" s="100"/>
      <c r="HK258" s="100"/>
      <c r="HL258" s="100"/>
      <c r="HM258" s="100"/>
      <c r="HN258" s="100"/>
      <c r="HO258" s="100"/>
      <c r="HP258" s="100"/>
      <c r="HQ258" s="100"/>
      <c r="HR258" s="100"/>
      <c r="HS258" s="100"/>
      <c r="HT258" s="100"/>
      <c r="HU258" s="100"/>
      <c r="HV258" s="100"/>
      <c r="HW258" s="100"/>
      <c r="HX258" s="100"/>
      <c r="HY258" s="100"/>
      <c r="HZ258" s="100"/>
      <c r="IA258" s="100"/>
      <c r="IB258" s="100"/>
      <c r="IC258" s="100"/>
      <c r="ID258" s="100"/>
      <c r="IE258" s="100"/>
      <c r="IF258" s="100"/>
      <c r="IG258" s="100"/>
      <c r="IH258" s="100"/>
      <c r="II258" s="100"/>
      <c r="IJ258" s="100"/>
      <c r="IK258" s="100"/>
      <c r="IL258" s="100"/>
      <c r="IM258" s="100"/>
      <c r="IN258" s="100"/>
      <c r="IO258" s="100"/>
      <c r="IP258" s="100"/>
      <c r="IQ258" s="100"/>
      <c r="IR258" s="100"/>
      <c r="IS258" s="100"/>
      <c r="IT258" s="100"/>
      <c r="IU258" s="100"/>
      <c r="IV258" s="100"/>
      <c r="IW258" s="100"/>
      <c r="IX258" s="100"/>
      <c r="IY258" s="100"/>
      <c r="IZ258" s="100"/>
      <c r="JA258" s="100"/>
    </row>
    <row r="259" spans="1:261">
      <c r="A259" s="56" t="s">
        <v>211</v>
      </c>
      <c r="B259" s="108" t="s">
        <v>212</v>
      </c>
      <c r="C259" s="108"/>
      <c r="D259" s="108"/>
      <c r="E259" s="108"/>
      <c r="F259" s="108"/>
      <c r="G259" s="108"/>
      <c r="H259" s="108"/>
      <c r="I259" s="108"/>
      <c r="J259" s="57">
        <v>5</v>
      </c>
      <c r="K259" s="57">
        <v>2</v>
      </c>
      <c r="L259" s="57">
        <v>2</v>
      </c>
      <c r="M259" s="57">
        <v>0</v>
      </c>
      <c r="N259" s="58">
        <f>K259+L259+M259</f>
        <v>4</v>
      </c>
      <c r="O259" s="58">
        <f>P259-N259</f>
        <v>5</v>
      </c>
      <c r="P259" s="58">
        <f>ROUND(PRODUCT(J259,25)/14,0)</f>
        <v>9</v>
      </c>
      <c r="Q259" s="57" t="s">
        <v>60</v>
      </c>
      <c r="R259" s="57"/>
      <c r="S259" s="59"/>
      <c r="T259" s="59" t="s">
        <v>213</v>
      </c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  <c r="GS259" s="100"/>
      <c r="GT259" s="100"/>
      <c r="GU259" s="100"/>
      <c r="GV259" s="100"/>
      <c r="GW259" s="100"/>
      <c r="GX259" s="100"/>
      <c r="GY259" s="100"/>
      <c r="GZ259" s="100"/>
      <c r="HA259" s="100"/>
      <c r="HB259" s="100"/>
      <c r="HC259" s="100"/>
      <c r="HD259" s="100"/>
      <c r="HE259" s="100"/>
      <c r="HF259" s="100"/>
      <c r="HG259" s="100"/>
      <c r="HH259" s="100"/>
      <c r="HI259" s="100"/>
      <c r="HJ259" s="100"/>
      <c r="HK259" s="100"/>
      <c r="HL259" s="100"/>
      <c r="HM259" s="100"/>
      <c r="HN259" s="100"/>
      <c r="HO259" s="100"/>
      <c r="HP259" s="100"/>
      <c r="HQ259" s="100"/>
      <c r="HR259" s="100"/>
      <c r="HS259" s="100"/>
      <c r="HT259" s="100"/>
      <c r="HU259" s="100"/>
      <c r="HV259" s="100"/>
      <c r="HW259" s="100"/>
      <c r="HX259" s="100"/>
      <c r="HY259" s="100"/>
      <c r="HZ259" s="100"/>
      <c r="IA259" s="100"/>
      <c r="IB259" s="100"/>
      <c r="IC259" s="100"/>
      <c r="ID259" s="100"/>
      <c r="IE259" s="100"/>
      <c r="IF259" s="100"/>
      <c r="IG259" s="100"/>
      <c r="IH259" s="100"/>
      <c r="II259" s="100"/>
      <c r="IJ259" s="100"/>
      <c r="IK259" s="100"/>
      <c r="IL259" s="100"/>
      <c r="IM259" s="100"/>
      <c r="IN259" s="100"/>
      <c r="IO259" s="100"/>
      <c r="IP259" s="100"/>
      <c r="IQ259" s="100"/>
      <c r="IR259" s="100"/>
      <c r="IS259" s="100"/>
      <c r="IT259" s="100"/>
      <c r="IU259" s="100"/>
      <c r="IV259" s="100"/>
      <c r="IW259" s="100"/>
      <c r="IX259" s="100"/>
      <c r="IY259" s="100"/>
      <c r="IZ259" s="100"/>
      <c r="JA259" s="100"/>
    </row>
    <row r="260" spans="1:261" ht="12.75" customHeight="1">
      <c r="A260" s="109" t="s">
        <v>180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1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  <c r="HX260" s="100"/>
      <c r="HY260" s="100"/>
      <c r="HZ260" s="100"/>
      <c r="IA260" s="100"/>
      <c r="IB260" s="100"/>
      <c r="IC260" s="100"/>
      <c r="ID260" s="100"/>
      <c r="IE260" s="100"/>
      <c r="IF260" s="100"/>
      <c r="IG260" s="100"/>
      <c r="IH260" s="100"/>
      <c r="II260" s="100"/>
      <c r="IJ260" s="100"/>
      <c r="IK260" s="100"/>
      <c r="IL260" s="100"/>
      <c r="IM260" s="100"/>
      <c r="IN260" s="100"/>
      <c r="IO260" s="100"/>
      <c r="IP260" s="100"/>
      <c r="IQ260" s="100"/>
      <c r="IR260" s="100"/>
      <c r="IS260" s="100"/>
      <c r="IT260" s="100"/>
      <c r="IU260" s="100"/>
      <c r="IV260" s="100"/>
      <c r="IW260" s="100"/>
      <c r="IX260" s="100"/>
      <c r="IY260" s="100"/>
      <c r="IZ260" s="100"/>
      <c r="JA260" s="100"/>
    </row>
    <row r="261" spans="1:261" ht="22.5" customHeight="1">
      <c r="A261" s="56" t="s">
        <v>214</v>
      </c>
      <c r="B261" s="112" t="s">
        <v>215</v>
      </c>
      <c r="C261" s="113"/>
      <c r="D261" s="113"/>
      <c r="E261" s="113"/>
      <c r="F261" s="113"/>
      <c r="G261" s="113"/>
      <c r="H261" s="113"/>
      <c r="I261" s="114"/>
      <c r="J261" s="57">
        <v>5</v>
      </c>
      <c r="K261" s="57">
        <v>2</v>
      </c>
      <c r="L261" s="57">
        <v>2</v>
      </c>
      <c r="M261" s="57">
        <v>0</v>
      </c>
      <c r="N261" s="58">
        <f>K261+L261+M261</f>
        <v>4</v>
      </c>
      <c r="O261" s="58">
        <f>P261-N261</f>
        <v>5</v>
      </c>
      <c r="P261" s="58">
        <f>ROUND(PRODUCT(J261,25)/14,0)</f>
        <v>9</v>
      </c>
      <c r="Q261" s="57" t="s">
        <v>60</v>
      </c>
      <c r="R261" s="57"/>
      <c r="S261" s="59"/>
      <c r="T261" s="59" t="s">
        <v>213</v>
      </c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100"/>
      <c r="GW261" s="100"/>
      <c r="GX261" s="100"/>
      <c r="GY261" s="100"/>
      <c r="GZ261" s="100"/>
      <c r="HA261" s="100"/>
      <c r="HB261" s="100"/>
      <c r="HC261" s="100"/>
      <c r="HD261" s="100"/>
      <c r="HE261" s="100"/>
      <c r="HF261" s="100"/>
      <c r="HG261" s="100"/>
      <c r="HH261" s="100"/>
      <c r="HI261" s="100"/>
      <c r="HJ261" s="100"/>
      <c r="HK261" s="100"/>
      <c r="HL261" s="100"/>
      <c r="HM261" s="100"/>
      <c r="HN261" s="100"/>
      <c r="HO261" s="100"/>
      <c r="HP261" s="100"/>
      <c r="HQ261" s="100"/>
      <c r="HR261" s="100"/>
      <c r="HS261" s="100"/>
      <c r="HT261" s="100"/>
      <c r="HU261" s="100"/>
      <c r="HV261" s="100"/>
      <c r="HW261" s="100"/>
      <c r="HX261" s="100"/>
      <c r="HY261" s="100"/>
      <c r="HZ261" s="100"/>
      <c r="IA261" s="100"/>
      <c r="IB261" s="100"/>
      <c r="IC261" s="100"/>
      <c r="ID261" s="100"/>
      <c r="IE261" s="100"/>
      <c r="IF261" s="100"/>
      <c r="IG261" s="100"/>
      <c r="IH261" s="100"/>
      <c r="II261" s="100"/>
      <c r="IJ261" s="100"/>
      <c r="IK261" s="100"/>
      <c r="IL261" s="100"/>
      <c r="IM261" s="100"/>
      <c r="IN261" s="100"/>
      <c r="IO261" s="100"/>
      <c r="IP261" s="100"/>
      <c r="IQ261" s="100"/>
      <c r="IR261" s="100"/>
      <c r="IS261" s="100"/>
      <c r="IT261" s="100"/>
      <c r="IU261" s="100"/>
      <c r="IV261" s="100"/>
      <c r="IW261" s="100"/>
      <c r="IX261" s="100"/>
      <c r="IY261" s="100"/>
      <c r="IZ261" s="100"/>
      <c r="JA261" s="100"/>
    </row>
    <row r="262" spans="1:261" ht="27.75" customHeight="1">
      <c r="A262" s="109" t="s">
        <v>216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1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  <c r="IS262" s="100"/>
      <c r="IT262" s="100"/>
      <c r="IU262" s="100"/>
      <c r="IV262" s="100"/>
      <c r="IW262" s="100"/>
      <c r="IX262" s="100"/>
      <c r="IY262" s="100"/>
      <c r="IZ262" s="100"/>
      <c r="JA262" s="100"/>
    </row>
    <row r="263" spans="1:261">
      <c r="A263" s="56" t="s">
        <v>217</v>
      </c>
      <c r="B263" s="112" t="s">
        <v>218</v>
      </c>
      <c r="C263" s="113"/>
      <c r="D263" s="113"/>
      <c r="E263" s="113"/>
      <c r="F263" s="113"/>
      <c r="G263" s="113"/>
      <c r="H263" s="113"/>
      <c r="I263" s="114"/>
      <c r="J263" s="57">
        <v>5</v>
      </c>
      <c r="K263" s="57">
        <v>2</v>
      </c>
      <c r="L263" s="57">
        <v>2</v>
      </c>
      <c r="M263" s="57">
        <v>0</v>
      </c>
      <c r="N263" s="58">
        <f>K263+L263+M263</f>
        <v>4</v>
      </c>
      <c r="O263" s="58">
        <f>P263-N263</f>
        <v>5</v>
      </c>
      <c r="P263" s="58">
        <f>ROUND(PRODUCT(J263,25)/14,0)</f>
        <v>9</v>
      </c>
      <c r="Q263" s="57" t="s">
        <v>60</v>
      </c>
      <c r="R263" s="57"/>
      <c r="S263" s="59"/>
      <c r="T263" s="59" t="s">
        <v>213</v>
      </c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100"/>
      <c r="GW263" s="100"/>
      <c r="GX263" s="100"/>
      <c r="GY263" s="100"/>
      <c r="GZ263" s="100"/>
      <c r="HA263" s="100"/>
      <c r="HB263" s="100"/>
      <c r="HC263" s="100"/>
      <c r="HD263" s="100"/>
      <c r="HE263" s="100"/>
      <c r="HF263" s="100"/>
      <c r="HG263" s="100"/>
      <c r="HH263" s="100"/>
      <c r="HI263" s="100"/>
      <c r="HJ263" s="100"/>
      <c r="HK263" s="100"/>
      <c r="HL263" s="100"/>
      <c r="HM263" s="100"/>
      <c r="HN263" s="100"/>
      <c r="HO263" s="100"/>
      <c r="HP263" s="100"/>
      <c r="HQ263" s="100"/>
      <c r="HR263" s="100"/>
      <c r="HS263" s="100"/>
      <c r="HT263" s="100"/>
      <c r="HU263" s="100"/>
      <c r="HV263" s="100"/>
      <c r="HW263" s="100"/>
      <c r="HX263" s="100"/>
      <c r="HY263" s="100"/>
      <c r="HZ263" s="100"/>
      <c r="IA263" s="100"/>
      <c r="IB263" s="100"/>
      <c r="IC263" s="100"/>
      <c r="ID263" s="100"/>
      <c r="IE263" s="100"/>
      <c r="IF263" s="100"/>
      <c r="IG263" s="100"/>
      <c r="IH263" s="100"/>
      <c r="II263" s="100"/>
      <c r="IJ263" s="100"/>
      <c r="IK263" s="100"/>
      <c r="IL263" s="100"/>
      <c r="IM263" s="100"/>
      <c r="IN263" s="100"/>
      <c r="IO263" s="100"/>
      <c r="IP263" s="100"/>
      <c r="IQ263" s="100"/>
      <c r="IR263" s="100"/>
      <c r="IS263" s="100"/>
      <c r="IT263" s="100"/>
      <c r="IU263" s="100"/>
      <c r="IV263" s="100"/>
      <c r="IW263" s="100"/>
      <c r="IX263" s="100"/>
      <c r="IY263" s="100"/>
      <c r="IZ263" s="100"/>
      <c r="JA263" s="100"/>
    </row>
    <row r="264" spans="1:261">
      <c r="A264" s="115" t="s">
        <v>219</v>
      </c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7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100"/>
      <c r="GW264" s="100"/>
      <c r="GX264" s="100"/>
      <c r="GY264" s="100"/>
      <c r="GZ264" s="100"/>
      <c r="HA264" s="100"/>
      <c r="HB264" s="100"/>
      <c r="HC264" s="100"/>
      <c r="HD264" s="100"/>
      <c r="HE264" s="100"/>
      <c r="HF264" s="100"/>
      <c r="HG264" s="100"/>
      <c r="HH264" s="100"/>
      <c r="HI264" s="100"/>
      <c r="HJ264" s="100"/>
      <c r="HK264" s="100"/>
      <c r="HL264" s="100"/>
      <c r="HM264" s="100"/>
      <c r="HN264" s="100"/>
      <c r="HO264" s="100"/>
      <c r="HP264" s="100"/>
      <c r="HQ264" s="100"/>
      <c r="HR264" s="100"/>
      <c r="HS264" s="100"/>
      <c r="HT264" s="100"/>
      <c r="HU264" s="100"/>
      <c r="HV264" s="100"/>
      <c r="HW264" s="100"/>
      <c r="HX264" s="100"/>
      <c r="HY264" s="100"/>
      <c r="HZ264" s="100"/>
      <c r="IA264" s="100"/>
      <c r="IB264" s="100"/>
      <c r="IC264" s="100"/>
      <c r="ID264" s="100"/>
      <c r="IE264" s="100"/>
      <c r="IF264" s="100"/>
      <c r="IG264" s="100"/>
      <c r="IH264" s="100"/>
      <c r="II264" s="100"/>
      <c r="IJ264" s="100"/>
      <c r="IK264" s="100"/>
      <c r="IL264" s="100"/>
      <c r="IM264" s="100"/>
      <c r="IN264" s="100"/>
      <c r="IO264" s="100"/>
      <c r="IP264" s="100"/>
      <c r="IQ264" s="100"/>
      <c r="IR264" s="100"/>
      <c r="IS264" s="100"/>
      <c r="IT264" s="100"/>
      <c r="IU264" s="100"/>
      <c r="IV264" s="100"/>
      <c r="IW264" s="100"/>
      <c r="IX264" s="100"/>
      <c r="IY264" s="100"/>
      <c r="IZ264" s="100"/>
      <c r="JA264" s="100"/>
    </row>
    <row r="265" spans="1:261">
      <c r="A265" s="56" t="s">
        <v>220</v>
      </c>
      <c r="B265" s="118" t="s">
        <v>221</v>
      </c>
      <c r="C265" s="119"/>
      <c r="D265" s="119"/>
      <c r="E265" s="119"/>
      <c r="F265" s="119"/>
      <c r="G265" s="119"/>
      <c r="H265" s="119"/>
      <c r="I265" s="120"/>
      <c r="J265" s="57">
        <v>5</v>
      </c>
      <c r="K265" s="57">
        <v>2</v>
      </c>
      <c r="L265" s="57">
        <v>2</v>
      </c>
      <c r="M265" s="57">
        <v>0</v>
      </c>
      <c r="N265" s="58">
        <f>K265+L265+M265</f>
        <v>4</v>
      </c>
      <c r="O265" s="58">
        <f>P265-N265</f>
        <v>5</v>
      </c>
      <c r="P265" s="58">
        <f>ROUND(PRODUCT(J265,25)/14,0)</f>
        <v>9</v>
      </c>
      <c r="Q265" s="57" t="s">
        <v>60</v>
      </c>
      <c r="R265" s="57"/>
      <c r="S265" s="59"/>
      <c r="T265" s="60" t="s">
        <v>222</v>
      </c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100"/>
      <c r="GW265" s="100"/>
      <c r="GX265" s="100"/>
      <c r="GY265" s="100"/>
      <c r="GZ265" s="100"/>
      <c r="HA265" s="100"/>
      <c r="HB265" s="100"/>
      <c r="HC265" s="100"/>
      <c r="HD265" s="100"/>
      <c r="HE265" s="100"/>
      <c r="HF265" s="100"/>
      <c r="HG265" s="100"/>
      <c r="HH265" s="100"/>
      <c r="HI265" s="100"/>
      <c r="HJ265" s="100"/>
      <c r="HK265" s="100"/>
      <c r="HL265" s="100"/>
      <c r="HM265" s="100"/>
      <c r="HN265" s="100"/>
      <c r="HO265" s="100"/>
      <c r="HP265" s="100"/>
      <c r="HQ265" s="100"/>
      <c r="HR265" s="100"/>
      <c r="HS265" s="100"/>
      <c r="HT265" s="100"/>
      <c r="HU265" s="100"/>
      <c r="HV265" s="100"/>
      <c r="HW265" s="100"/>
      <c r="HX265" s="100"/>
      <c r="HY265" s="100"/>
      <c r="HZ265" s="100"/>
      <c r="IA265" s="100"/>
      <c r="IB265" s="100"/>
      <c r="IC265" s="100"/>
      <c r="ID265" s="100"/>
      <c r="IE265" s="100"/>
      <c r="IF265" s="100"/>
      <c r="IG265" s="100"/>
      <c r="IH265" s="100"/>
      <c r="II265" s="100"/>
      <c r="IJ265" s="100"/>
      <c r="IK265" s="100"/>
      <c r="IL265" s="100"/>
      <c r="IM265" s="100"/>
      <c r="IN265" s="100"/>
      <c r="IO265" s="100"/>
      <c r="IP265" s="100"/>
      <c r="IQ265" s="100"/>
      <c r="IR265" s="100"/>
      <c r="IS265" s="100"/>
      <c r="IT265" s="100"/>
      <c r="IU265" s="100"/>
      <c r="IV265" s="100"/>
      <c r="IW265" s="100"/>
      <c r="IX265" s="100"/>
      <c r="IY265" s="100"/>
      <c r="IZ265" s="100"/>
      <c r="JA265" s="100"/>
    </row>
    <row r="266" spans="1:261">
      <c r="A266" s="115" t="s">
        <v>185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7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  <c r="GT266" s="100"/>
      <c r="GU266" s="100"/>
      <c r="GV266" s="100"/>
      <c r="GW266" s="100"/>
      <c r="GX266" s="100"/>
      <c r="GY266" s="100"/>
      <c r="GZ266" s="100"/>
      <c r="HA266" s="100"/>
      <c r="HB266" s="100"/>
      <c r="HC266" s="100"/>
      <c r="HD266" s="100"/>
      <c r="HE266" s="100"/>
      <c r="HF266" s="100"/>
      <c r="HG266" s="100"/>
      <c r="HH266" s="100"/>
      <c r="HI266" s="100"/>
      <c r="HJ266" s="100"/>
      <c r="HK266" s="100"/>
      <c r="HL266" s="100"/>
      <c r="HM266" s="100"/>
      <c r="HN266" s="100"/>
      <c r="HO266" s="100"/>
      <c r="HP266" s="100"/>
      <c r="HQ266" s="100"/>
      <c r="HR266" s="100"/>
      <c r="HS266" s="100"/>
      <c r="HT266" s="100"/>
      <c r="HU266" s="100"/>
      <c r="HV266" s="100"/>
      <c r="HW266" s="100"/>
      <c r="HX266" s="100"/>
      <c r="HY266" s="100"/>
      <c r="HZ266" s="100"/>
      <c r="IA266" s="100"/>
      <c r="IB266" s="100"/>
      <c r="IC266" s="100"/>
      <c r="ID266" s="100"/>
      <c r="IE266" s="100"/>
      <c r="IF266" s="100"/>
      <c r="IG266" s="100"/>
      <c r="IH266" s="100"/>
      <c r="II266" s="100"/>
      <c r="IJ266" s="100"/>
      <c r="IK266" s="100"/>
      <c r="IL266" s="100"/>
      <c r="IM266" s="100"/>
      <c r="IN266" s="100"/>
      <c r="IO266" s="100"/>
      <c r="IP266" s="100"/>
      <c r="IQ266" s="100"/>
      <c r="IR266" s="100"/>
      <c r="IS266" s="100"/>
      <c r="IT266" s="100"/>
      <c r="IU266" s="100"/>
      <c r="IV266" s="100"/>
      <c r="IW266" s="100"/>
      <c r="IX266" s="100"/>
      <c r="IY266" s="100"/>
      <c r="IZ266" s="100"/>
      <c r="JA266" s="100"/>
    </row>
    <row r="267" spans="1:261">
      <c r="A267" s="56" t="s">
        <v>223</v>
      </c>
      <c r="B267" s="122" t="s">
        <v>224</v>
      </c>
      <c r="C267" s="113"/>
      <c r="D267" s="113"/>
      <c r="E267" s="113"/>
      <c r="F267" s="113"/>
      <c r="G267" s="113"/>
      <c r="H267" s="113"/>
      <c r="I267" s="114"/>
      <c r="J267" s="57">
        <v>2</v>
      </c>
      <c r="K267" s="57">
        <v>1</v>
      </c>
      <c r="L267" s="57">
        <v>1</v>
      </c>
      <c r="M267" s="57">
        <v>0</v>
      </c>
      <c r="N267" s="58">
        <f>K267+L267+M267</f>
        <v>2</v>
      </c>
      <c r="O267" s="58">
        <f>P267-N267</f>
        <v>2</v>
      </c>
      <c r="P267" s="58">
        <f>ROUND(PRODUCT(J267,25)/14,0)</f>
        <v>4</v>
      </c>
      <c r="Q267" s="57"/>
      <c r="R267" s="57" t="s">
        <v>54</v>
      </c>
      <c r="S267" s="59"/>
      <c r="T267" s="60" t="s">
        <v>222</v>
      </c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  <c r="GT267" s="100"/>
      <c r="GU267" s="100"/>
      <c r="GV267" s="100"/>
      <c r="GW267" s="100"/>
      <c r="GX267" s="100"/>
      <c r="GY267" s="100"/>
      <c r="GZ267" s="100"/>
      <c r="HA267" s="100"/>
      <c r="HB267" s="100"/>
      <c r="HC267" s="100"/>
      <c r="HD267" s="100"/>
      <c r="HE267" s="100"/>
      <c r="HF267" s="100"/>
      <c r="HG267" s="100"/>
      <c r="HH267" s="100"/>
      <c r="HI267" s="100"/>
      <c r="HJ267" s="100"/>
      <c r="HK267" s="100"/>
      <c r="HL267" s="100"/>
      <c r="HM267" s="100"/>
      <c r="HN267" s="100"/>
      <c r="HO267" s="100"/>
      <c r="HP267" s="100"/>
      <c r="HQ267" s="100"/>
      <c r="HR267" s="100"/>
      <c r="HS267" s="100"/>
      <c r="HT267" s="100"/>
      <c r="HU267" s="100"/>
      <c r="HV267" s="100"/>
      <c r="HW267" s="100"/>
      <c r="HX267" s="100"/>
      <c r="HY267" s="100"/>
      <c r="HZ267" s="100"/>
      <c r="IA267" s="100"/>
      <c r="IB267" s="100"/>
      <c r="IC267" s="100"/>
      <c r="ID267" s="100"/>
      <c r="IE267" s="100"/>
      <c r="IF267" s="100"/>
      <c r="IG267" s="100"/>
      <c r="IH267" s="100"/>
      <c r="II267" s="100"/>
      <c r="IJ267" s="100"/>
      <c r="IK267" s="100"/>
      <c r="IL267" s="100"/>
      <c r="IM267" s="100"/>
      <c r="IN267" s="100"/>
      <c r="IO267" s="100"/>
      <c r="IP267" s="100"/>
      <c r="IQ267" s="100"/>
      <c r="IR267" s="100"/>
      <c r="IS267" s="100"/>
      <c r="IT267" s="100"/>
      <c r="IU267" s="100"/>
      <c r="IV267" s="100"/>
      <c r="IW267" s="100"/>
      <c r="IX267" s="100"/>
      <c r="IY267" s="100"/>
      <c r="IZ267" s="100"/>
      <c r="JA267" s="100"/>
    </row>
    <row r="268" spans="1:261">
      <c r="A268" s="56" t="s">
        <v>225</v>
      </c>
      <c r="B268" s="122" t="s">
        <v>226</v>
      </c>
      <c r="C268" s="113"/>
      <c r="D268" s="113"/>
      <c r="E268" s="113"/>
      <c r="F268" s="113"/>
      <c r="G268" s="113"/>
      <c r="H268" s="113"/>
      <c r="I268" s="114"/>
      <c r="J268" s="57">
        <v>3</v>
      </c>
      <c r="K268" s="57">
        <v>0</v>
      </c>
      <c r="L268" s="57">
        <v>0</v>
      </c>
      <c r="M268" s="57">
        <v>3</v>
      </c>
      <c r="N268" s="58">
        <f>K268+L268+M268</f>
        <v>3</v>
      </c>
      <c r="O268" s="58">
        <f>P268-N268</f>
        <v>2</v>
      </c>
      <c r="P268" s="58">
        <f>ROUND(PRODUCT(J268,25)/14,0)</f>
        <v>5</v>
      </c>
      <c r="Q268" s="57"/>
      <c r="R268" s="57" t="s">
        <v>54</v>
      </c>
      <c r="S268" s="59"/>
      <c r="T268" s="60" t="s">
        <v>222</v>
      </c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  <c r="GT268" s="100"/>
      <c r="GU268" s="100"/>
      <c r="GV268" s="100"/>
      <c r="GW268" s="100"/>
      <c r="GX268" s="100"/>
      <c r="GY268" s="100"/>
      <c r="GZ268" s="100"/>
      <c r="HA268" s="100"/>
      <c r="HB268" s="100"/>
      <c r="HC268" s="100"/>
      <c r="HD268" s="100"/>
      <c r="HE268" s="100"/>
      <c r="HF268" s="100"/>
      <c r="HG268" s="100"/>
      <c r="HH268" s="100"/>
      <c r="HI268" s="100"/>
      <c r="HJ268" s="100"/>
      <c r="HK268" s="100"/>
      <c r="HL268" s="100"/>
      <c r="HM268" s="100"/>
      <c r="HN268" s="100"/>
      <c r="HO268" s="100"/>
      <c r="HP268" s="100"/>
      <c r="HQ268" s="100"/>
      <c r="HR268" s="100"/>
      <c r="HS268" s="100"/>
      <c r="HT268" s="100"/>
      <c r="HU268" s="100"/>
      <c r="HV268" s="100"/>
      <c r="HW268" s="100"/>
      <c r="HX268" s="100"/>
      <c r="HY268" s="100"/>
      <c r="HZ268" s="100"/>
      <c r="IA268" s="100"/>
      <c r="IB268" s="100"/>
      <c r="IC268" s="100"/>
      <c r="ID268" s="100"/>
      <c r="IE268" s="100"/>
      <c r="IF268" s="100"/>
      <c r="IG268" s="100"/>
      <c r="IH268" s="100"/>
      <c r="II268" s="100"/>
      <c r="IJ268" s="100"/>
      <c r="IK268" s="100"/>
      <c r="IL268" s="100"/>
      <c r="IM268" s="100"/>
      <c r="IN268" s="100"/>
      <c r="IO268" s="100"/>
      <c r="IP268" s="100"/>
      <c r="IQ268" s="100"/>
      <c r="IR268" s="100"/>
      <c r="IS268" s="100"/>
      <c r="IT268" s="100"/>
      <c r="IU268" s="100"/>
      <c r="IV268" s="100"/>
      <c r="IW268" s="100"/>
      <c r="IX268" s="100"/>
      <c r="IY268" s="100"/>
      <c r="IZ268" s="100"/>
      <c r="JA268" s="100"/>
    </row>
    <row r="269" spans="1:261">
      <c r="A269" s="109" t="s">
        <v>227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1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  <c r="GT269" s="100"/>
      <c r="GU269" s="100"/>
      <c r="GV269" s="100"/>
      <c r="GW269" s="100"/>
      <c r="GX269" s="100"/>
      <c r="GY269" s="100"/>
      <c r="GZ269" s="100"/>
      <c r="HA269" s="100"/>
      <c r="HB269" s="100"/>
      <c r="HC269" s="100"/>
      <c r="HD269" s="100"/>
      <c r="HE269" s="100"/>
      <c r="HF269" s="100"/>
      <c r="HG269" s="100"/>
      <c r="HH269" s="100"/>
      <c r="HI269" s="100"/>
      <c r="HJ269" s="100"/>
      <c r="HK269" s="100"/>
      <c r="HL269" s="100"/>
      <c r="HM269" s="100"/>
      <c r="HN269" s="100"/>
      <c r="HO269" s="100"/>
      <c r="HP269" s="100"/>
      <c r="HQ269" s="100"/>
      <c r="HR269" s="100"/>
      <c r="HS269" s="100"/>
      <c r="HT269" s="100"/>
      <c r="HU269" s="100"/>
      <c r="HV269" s="100"/>
      <c r="HW269" s="100"/>
      <c r="HX269" s="100"/>
      <c r="HY269" s="100"/>
      <c r="HZ269" s="100"/>
      <c r="IA269" s="100"/>
      <c r="IB269" s="100"/>
      <c r="IC269" s="100"/>
      <c r="ID269" s="100"/>
      <c r="IE269" s="100"/>
      <c r="IF269" s="100"/>
      <c r="IG269" s="100"/>
      <c r="IH269" s="100"/>
      <c r="II269" s="100"/>
      <c r="IJ269" s="100"/>
      <c r="IK269" s="100"/>
      <c r="IL269" s="100"/>
      <c r="IM269" s="100"/>
      <c r="IN269" s="100"/>
      <c r="IO269" s="100"/>
      <c r="IP269" s="100"/>
      <c r="IQ269" s="100"/>
      <c r="IR269" s="100"/>
      <c r="IS269" s="100"/>
      <c r="IT269" s="100"/>
      <c r="IU269" s="100"/>
      <c r="IV269" s="100"/>
      <c r="IW269" s="100"/>
      <c r="IX269" s="100"/>
      <c r="IY269" s="100"/>
      <c r="IZ269" s="100"/>
      <c r="JA269" s="100"/>
    </row>
    <row r="270" spans="1:261">
      <c r="A270" s="56" t="s">
        <v>228</v>
      </c>
      <c r="B270" s="122" t="s">
        <v>229</v>
      </c>
      <c r="C270" s="113"/>
      <c r="D270" s="113"/>
      <c r="E270" s="113"/>
      <c r="F270" s="113"/>
      <c r="G270" s="113"/>
      <c r="H270" s="113"/>
      <c r="I270" s="114"/>
      <c r="J270" s="57">
        <v>3</v>
      </c>
      <c r="K270" s="57">
        <v>1</v>
      </c>
      <c r="L270" s="57">
        <v>1</v>
      </c>
      <c r="M270" s="57">
        <v>0</v>
      </c>
      <c r="N270" s="58">
        <f>K270+L270+M270</f>
        <v>2</v>
      </c>
      <c r="O270" s="58">
        <f>P270-N270</f>
        <v>4</v>
      </c>
      <c r="P270" s="58">
        <f>ROUND(PRODUCT(J270,25)/12,0)</f>
        <v>6</v>
      </c>
      <c r="Q270" s="57" t="s">
        <v>60</v>
      </c>
      <c r="R270" s="57"/>
      <c r="S270" s="59"/>
      <c r="T270" s="59" t="s">
        <v>213</v>
      </c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  <c r="HX270" s="100"/>
      <c r="HY270" s="100"/>
      <c r="HZ270" s="100"/>
      <c r="IA270" s="100"/>
      <c r="IB270" s="100"/>
      <c r="IC270" s="100"/>
      <c r="ID270" s="100"/>
      <c r="IE270" s="100"/>
      <c r="IF270" s="100"/>
      <c r="IG270" s="100"/>
      <c r="IH270" s="100"/>
      <c r="II270" s="100"/>
      <c r="IJ270" s="100"/>
      <c r="IK270" s="100"/>
      <c r="IL270" s="100"/>
      <c r="IM270" s="100"/>
      <c r="IN270" s="100"/>
      <c r="IO270" s="100"/>
      <c r="IP270" s="100"/>
      <c r="IQ270" s="100"/>
      <c r="IR270" s="100"/>
      <c r="IS270" s="100"/>
      <c r="IT270" s="100"/>
      <c r="IU270" s="100"/>
      <c r="IV270" s="100"/>
      <c r="IW270" s="100"/>
      <c r="IX270" s="100"/>
      <c r="IY270" s="100"/>
      <c r="IZ270" s="100"/>
      <c r="JA270" s="100"/>
    </row>
    <row r="271" spans="1:261">
      <c r="A271" s="56" t="s">
        <v>230</v>
      </c>
      <c r="B271" s="122" t="s">
        <v>231</v>
      </c>
      <c r="C271" s="113"/>
      <c r="D271" s="113"/>
      <c r="E271" s="113"/>
      <c r="F271" s="113"/>
      <c r="G271" s="113"/>
      <c r="H271" s="113"/>
      <c r="I271" s="114"/>
      <c r="J271" s="57">
        <v>2</v>
      </c>
      <c r="K271" s="57">
        <v>0</v>
      </c>
      <c r="L271" s="57">
        <v>0</v>
      </c>
      <c r="M271" s="57">
        <v>3</v>
      </c>
      <c r="N271" s="58">
        <f>K271+L271+M271</f>
        <v>3</v>
      </c>
      <c r="O271" s="58">
        <f>P271-N271</f>
        <v>1</v>
      </c>
      <c r="P271" s="58">
        <f>ROUND(PRODUCT(J271,25)/12,0)</f>
        <v>4</v>
      </c>
      <c r="Q271" s="57"/>
      <c r="R271" s="57" t="s">
        <v>54</v>
      </c>
      <c r="S271" s="59"/>
      <c r="T271" s="60" t="s">
        <v>222</v>
      </c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  <c r="HX271" s="100"/>
      <c r="HY271" s="100"/>
      <c r="HZ271" s="100"/>
      <c r="IA271" s="100"/>
      <c r="IB271" s="100"/>
      <c r="IC271" s="100"/>
      <c r="ID271" s="100"/>
      <c r="IE271" s="100"/>
      <c r="IF271" s="100"/>
      <c r="IG271" s="100"/>
      <c r="IH271" s="100"/>
      <c r="II271" s="100"/>
      <c r="IJ271" s="100"/>
      <c r="IK271" s="100"/>
      <c r="IL271" s="100"/>
      <c r="IM271" s="100"/>
      <c r="IN271" s="100"/>
      <c r="IO271" s="100"/>
      <c r="IP271" s="100"/>
      <c r="IQ271" s="100"/>
      <c r="IR271" s="100"/>
      <c r="IS271" s="100"/>
      <c r="IT271" s="100"/>
      <c r="IU271" s="100"/>
      <c r="IV271" s="100"/>
      <c r="IW271" s="100"/>
      <c r="IX271" s="100"/>
      <c r="IY271" s="100"/>
      <c r="IZ271" s="100"/>
      <c r="JA271" s="100"/>
    </row>
    <row r="272" spans="1:261">
      <c r="A272" s="123" t="s">
        <v>232</v>
      </c>
      <c r="B272" s="124"/>
      <c r="C272" s="124"/>
      <c r="D272" s="124"/>
      <c r="E272" s="124"/>
      <c r="F272" s="124"/>
      <c r="G272" s="124"/>
      <c r="H272" s="124"/>
      <c r="I272" s="125"/>
      <c r="J272" s="61">
        <f t="shared" ref="J272:P272" si="69">SUM(J259,J261,J263,J265,J267:J268,J270:J271)</f>
        <v>30</v>
      </c>
      <c r="K272" s="61">
        <f t="shared" si="69"/>
        <v>10</v>
      </c>
      <c r="L272" s="61">
        <f t="shared" si="69"/>
        <v>10</v>
      </c>
      <c r="M272" s="61">
        <f t="shared" si="69"/>
        <v>6</v>
      </c>
      <c r="N272" s="61">
        <f t="shared" si="69"/>
        <v>26</v>
      </c>
      <c r="O272" s="61">
        <f t="shared" si="69"/>
        <v>29</v>
      </c>
      <c r="P272" s="61">
        <f t="shared" si="69"/>
        <v>55</v>
      </c>
      <c r="Q272" s="61">
        <f>COUNTIF(Q259,"E")+COUNTIF(Q261,"E")+COUNTIF(Q263,"E")+COUNTIF(Q265,"E")+COUNTIF(Q267:Q268,"E")+COUNTIF(Q270:Q271,"E")</f>
        <v>5</v>
      </c>
      <c r="R272" s="61">
        <f>COUNTIF(R259,"C")+COUNTIF(R261,"C")+COUNTIF(R263,"C")+COUNTIF(R265,"C")+COUNTIF(R267:R268,"C")+COUNTIF(R270:R271,"C")</f>
        <v>3</v>
      </c>
      <c r="S272" s="61">
        <f>COUNTIF(S259,"VP")+COUNTIF(S261,"VP")+COUNTIF(S263,"VP")+COUNTIF(S265,"VP")+COUNTIF(S267:S268,"VP")+COUNTIF(S270:S271,"VP")</f>
        <v>0</v>
      </c>
      <c r="T272" s="62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  <c r="HX272" s="100"/>
      <c r="HY272" s="100"/>
      <c r="HZ272" s="100"/>
      <c r="IA272" s="100"/>
      <c r="IB272" s="100"/>
      <c r="IC272" s="100"/>
      <c r="ID272" s="100"/>
      <c r="IE272" s="100"/>
      <c r="IF272" s="100"/>
      <c r="IG272" s="100"/>
      <c r="IH272" s="100"/>
      <c r="II272" s="100"/>
      <c r="IJ272" s="100"/>
      <c r="IK272" s="100"/>
      <c r="IL272" s="100"/>
      <c r="IM272" s="100"/>
      <c r="IN272" s="100"/>
      <c r="IO272" s="100"/>
      <c r="IP272" s="100"/>
      <c r="IQ272" s="100"/>
      <c r="IR272" s="100"/>
      <c r="IS272" s="100"/>
      <c r="IT272" s="100"/>
      <c r="IU272" s="100"/>
      <c r="IV272" s="100"/>
      <c r="IW272" s="100"/>
      <c r="IX272" s="100"/>
      <c r="IY272" s="100"/>
      <c r="IZ272" s="100"/>
      <c r="JA272" s="100"/>
    </row>
    <row r="273" spans="1:261">
      <c r="A273" s="126" t="s">
        <v>173</v>
      </c>
      <c r="B273" s="127"/>
      <c r="C273" s="127"/>
      <c r="D273" s="127"/>
      <c r="E273" s="127"/>
      <c r="F273" s="127"/>
      <c r="G273" s="127"/>
      <c r="H273" s="127"/>
      <c r="I273" s="127"/>
      <c r="J273" s="128"/>
      <c r="K273" s="61">
        <f t="shared" ref="K273:P273" si="70">SUM(K259,K261,K263,K265,K267,K268)*14+SUM(K270,K271)*12</f>
        <v>138</v>
      </c>
      <c r="L273" s="61">
        <f t="shared" si="70"/>
        <v>138</v>
      </c>
      <c r="M273" s="61">
        <f t="shared" si="70"/>
        <v>78</v>
      </c>
      <c r="N273" s="61">
        <f t="shared" si="70"/>
        <v>354</v>
      </c>
      <c r="O273" s="61">
        <f t="shared" si="70"/>
        <v>396</v>
      </c>
      <c r="P273" s="61">
        <f t="shared" si="70"/>
        <v>750</v>
      </c>
      <c r="Q273" s="132"/>
      <c r="R273" s="133"/>
      <c r="S273" s="133"/>
      <c r="T273" s="134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  <c r="GT273" s="100"/>
      <c r="GU273" s="100"/>
      <c r="GV273" s="100"/>
      <c r="GW273" s="100"/>
      <c r="GX273" s="100"/>
      <c r="GY273" s="100"/>
      <c r="GZ273" s="100"/>
      <c r="HA273" s="100"/>
      <c r="HB273" s="100"/>
      <c r="HC273" s="100"/>
      <c r="HD273" s="100"/>
      <c r="HE273" s="100"/>
      <c r="HF273" s="100"/>
      <c r="HG273" s="100"/>
      <c r="HH273" s="100"/>
      <c r="HI273" s="100"/>
      <c r="HJ273" s="100"/>
      <c r="HK273" s="100"/>
      <c r="HL273" s="100"/>
      <c r="HM273" s="100"/>
      <c r="HN273" s="100"/>
      <c r="HO273" s="100"/>
      <c r="HP273" s="100"/>
      <c r="HQ273" s="100"/>
      <c r="HR273" s="100"/>
      <c r="HS273" s="100"/>
      <c r="HT273" s="100"/>
      <c r="HU273" s="100"/>
      <c r="HV273" s="100"/>
      <c r="HW273" s="100"/>
      <c r="HX273" s="100"/>
      <c r="HY273" s="100"/>
      <c r="HZ273" s="100"/>
      <c r="IA273" s="100"/>
      <c r="IB273" s="100"/>
      <c r="IC273" s="100"/>
      <c r="ID273" s="100"/>
      <c r="IE273" s="100"/>
      <c r="IF273" s="100"/>
      <c r="IG273" s="100"/>
      <c r="IH273" s="100"/>
      <c r="II273" s="100"/>
      <c r="IJ273" s="100"/>
      <c r="IK273" s="100"/>
      <c r="IL273" s="100"/>
      <c r="IM273" s="100"/>
      <c r="IN273" s="100"/>
      <c r="IO273" s="100"/>
      <c r="IP273" s="100"/>
      <c r="IQ273" s="100"/>
      <c r="IR273" s="100"/>
      <c r="IS273" s="100"/>
      <c r="IT273" s="100"/>
      <c r="IU273" s="100"/>
      <c r="IV273" s="100"/>
      <c r="IW273" s="100"/>
      <c r="IX273" s="100"/>
      <c r="IY273" s="100"/>
      <c r="IZ273" s="100"/>
      <c r="JA273" s="100"/>
    </row>
    <row r="274" spans="1:261">
      <c r="A274" s="129"/>
      <c r="B274" s="130"/>
      <c r="C274" s="130"/>
      <c r="D274" s="130"/>
      <c r="E274" s="130"/>
      <c r="F274" s="130"/>
      <c r="G274" s="130"/>
      <c r="H274" s="130"/>
      <c r="I274" s="130"/>
      <c r="J274" s="131"/>
      <c r="K274" s="138">
        <f>SUM(K273:M273)</f>
        <v>354</v>
      </c>
      <c r="L274" s="139"/>
      <c r="M274" s="140"/>
      <c r="N274" s="138">
        <f>SUM(N273:O273)</f>
        <v>750</v>
      </c>
      <c r="O274" s="139"/>
      <c r="P274" s="140"/>
      <c r="Q274" s="135"/>
      <c r="R274" s="136"/>
      <c r="S274" s="136"/>
      <c r="T274" s="137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  <c r="GT274" s="100"/>
      <c r="GU274" s="100"/>
      <c r="GV274" s="100"/>
      <c r="GW274" s="100"/>
      <c r="GX274" s="100"/>
      <c r="GY274" s="100"/>
      <c r="GZ274" s="100"/>
      <c r="HA274" s="100"/>
      <c r="HB274" s="100"/>
      <c r="HC274" s="100"/>
      <c r="HD274" s="100"/>
      <c r="HE274" s="100"/>
      <c r="HF274" s="100"/>
      <c r="HG274" s="100"/>
      <c r="HH274" s="100"/>
      <c r="HI274" s="100"/>
      <c r="HJ274" s="100"/>
      <c r="HK274" s="100"/>
      <c r="HL274" s="100"/>
      <c r="HM274" s="100"/>
      <c r="HN274" s="100"/>
      <c r="HO274" s="100"/>
      <c r="HP274" s="100"/>
      <c r="HQ274" s="100"/>
      <c r="HR274" s="100"/>
      <c r="HS274" s="100"/>
      <c r="HT274" s="100"/>
      <c r="HU274" s="100"/>
      <c r="HV274" s="100"/>
      <c r="HW274" s="100"/>
      <c r="HX274" s="100"/>
      <c r="HY274" s="100"/>
      <c r="HZ274" s="100"/>
      <c r="IA274" s="100"/>
      <c r="IB274" s="100"/>
      <c r="IC274" s="100"/>
      <c r="ID274" s="100"/>
      <c r="IE274" s="100"/>
      <c r="IF274" s="100"/>
      <c r="IG274" s="100"/>
      <c r="IH274" s="100"/>
      <c r="II274" s="100"/>
      <c r="IJ274" s="100"/>
      <c r="IK274" s="100"/>
      <c r="IL274" s="100"/>
      <c r="IM274" s="100"/>
      <c r="IN274" s="100"/>
      <c r="IO274" s="100"/>
      <c r="IP274" s="100"/>
      <c r="IQ274" s="100"/>
      <c r="IR274" s="100"/>
      <c r="IS274" s="100"/>
      <c r="IT274" s="100"/>
      <c r="IU274" s="100"/>
      <c r="IV274" s="100"/>
      <c r="IW274" s="100"/>
      <c r="IX274" s="100"/>
      <c r="IY274" s="100"/>
      <c r="IZ274" s="100"/>
      <c r="JA274" s="100"/>
    </row>
    <row r="275" spans="1:261" ht="30.75" customHeight="1"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  <c r="GT275" s="100"/>
      <c r="GU275" s="100"/>
      <c r="GV275" s="100"/>
      <c r="GW275" s="100"/>
      <c r="GX275" s="100"/>
      <c r="GY275" s="100"/>
      <c r="GZ275" s="100"/>
      <c r="HA275" s="100"/>
      <c r="HB275" s="100"/>
      <c r="HC275" s="100"/>
      <c r="HD275" s="100"/>
      <c r="HE275" s="100"/>
      <c r="HF275" s="100"/>
      <c r="HG275" s="100"/>
      <c r="HH275" s="100"/>
      <c r="HI275" s="100"/>
      <c r="HJ275" s="100"/>
      <c r="HK275" s="100"/>
      <c r="HL275" s="100"/>
      <c r="HM275" s="100"/>
      <c r="HN275" s="100"/>
      <c r="HO275" s="100"/>
      <c r="HP275" s="100"/>
      <c r="HQ275" s="100"/>
      <c r="HR275" s="100"/>
      <c r="HS275" s="100"/>
      <c r="HT275" s="100"/>
      <c r="HU275" s="100"/>
      <c r="HV275" s="100"/>
      <c r="HW275" s="100"/>
      <c r="HX275" s="100"/>
      <c r="HY275" s="100"/>
      <c r="HZ275" s="100"/>
      <c r="IA275" s="100"/>
      <c r="IB275" s="100"/>
      <c r="IC275" s="100"/>
      <c r="ID275" s="100"/>
      <c r="IE275" s="100"/>
      <c r="IF275" s="100"/>
      <c r="IG275" s="100"/>
      <c r="IH275" s="100"/>
      <c r="II275" s="100"/>
      <c r="IJ275" s="100"/>
      <c r="IK275" s="100"/>
      <c r="IL275" s="100"/>
      <c r="IM275" s="100"/>
      <c r="IN275" s="100"/>
      <c r="IO275" s="100"/>
      <c r="IP275" s="100"/>
      <c r="IQ275" s="100"/>
      <c r="IR275" s="100"/>
      <c r="IS275" s="100"/>
      <c r="IT275" s="100"/>
      <c r="IU275" s="100"/>
      <c r="IV275" s="100"/>
      <c r="IW275" s="100"/>
      <c r="IX275" s="100"/>
      <c r="IY275" s="100"/>
      <c r="IZ275" s="100"/>
      <c r="JA275" s="100"/>
    </row>
    <row r="276" spans="1:261">
      <c r="A276" s="121" t="s">
        <v>233</v>
      </c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  <c r="GT276" s="100"/>
      <c r="GU276" s="100"/>
      <c r="GV276" s="100"/>
      <c r="GW276" s="100"/>
      <c r="GX276" s="100"/>
      <c r="GY276" s="100"/>
      <c r="GZ276" s="100"/>
      <c r="HA276" s="100"/>
      <c r="HB276" s="100"/>
      <c r="HC276" s="100"/>
      <c r="HD276" s="100"/>
      <c r="HE276" s="100"/>
      <c r="HF276" s="100"/>
      <c r="HG276" s="100"/>
      <c r="HH276" s="100"/>
      <c r="HI276" s="100"/>
      <c r="HJ276" s="100"/>
      <c r="HK276" s="100"/>
      <c r="HL276" s="100"/>
      <c r="HM276" s="100"/>
      <c r="HN276" s="100"/>
      <c r="HO276" s="100"/>
      <c r="HP276" s="100"/>
      <c r="HQ276" s="100"/>
      <c r="HR276" s="100"/>
      <c r="HS276" s="100"/>
      <c r="HT276" s="100"/>
      <c r="HU276" s="100"/>
      <c r="HV276" s="100"/>
      <c r="HW276" s="100"/>
      <c r="HX276" s="100"/>
      <c r="HY276" s="100"/>
      <c r="HZ276" s="100"/>
      <c r="IA276" s="100"/>
      <c r="IB276" s="100"/>
      <c r="IC276" s="100"/>
      <c r="ID276" s="100"/>
      <c r="IE276" s="100"/>
      <c r="IF276" s="100"/>
      <c r="IG276" s="100"/>
      <c r="IH276" s="100"/>
      <c r="II276" s="100"/>
      <c r="IJ276" s="100"/>
      <c r="IK276" s="100"/>
      <c r="IL276" s="100"/>
      <c r="IM276" s="100"/>
      <c r="IN276" s="100"/>
      <c r="IO276" s="100"/>
      <c r="IP276" s="100"/>
      <c r="IQ276" s="100"/>
      <c r="IR276" s="100"/>
      <c r="IS276" s="100"/>
      <c r="IT276" s="100"/>
      <c r="IU276" s="100"/>
      <c r="IV276" s="100"/>
      <c r="IW276" s="100"/>
      <c r="IX276" s="100"/>
      <c r="IY276" s="100"/>
      <c r="IZ276" s="100"/>
      <c r="JA276" s="100"/>
    </row>
    <row r="277" spans="1:261"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  <c r="GT277" s="100"/>
      <c r="GU277" s="100"/>
      <c r="GV277" s="100"/>
      <c r="GW277" s="100"/>
      <c r="GX277" s="100"/>
      <c r="GY277" s="100"/>
      <c r="GZ277" s="100"/>
      <c r="HA277" s="100"/>
      <c r="HB277" s="100"/>
      <c r="HC277" s="100"/>
      <c r="HD277" s="100"/>
      <c r="HE277" s="100"/>
      <c r="HF277" s="100"/>
      <c r="HG277" s="100"/>
      <c r="HH277" s="100"/>
      <c r="HI277" s="100"/>
      <c r="HJ277" s="100"/>
      <c r="HK277" s="100"/>
      <c r="HL277" s="100"/>
      <c r="HM277" s="100"/>
      <c r="HN277" s="100"/>
      <c r="HO277" s="100"/>
      <c r="HP277" s="100"/>
      <c r="HQ277" s="100"/>
      <c r="HR277" s="100"/>
      <c r="HS277" s="100"/>
      <c r="HT277" s="100"/>
      <c r="HU277" s="100"/>
      <c r="HV277" s="100"/>
      <c r="HW277" s="100"/>
      <c r="HX277" s="100"/>
      <c r="HY277" s="100"/>
      <c r="HZ277" s="100"/>
      <c r="IA277" s="100"/>
      <c r="IB277" s="100"/>
      <c r="IC277" s="100"/>
      <c r="ID277" s="100"/>
      <c r="IE277" s="100"/>
      <c r="IF277" s="100"/>
      <c r="IG277" s="100"/>
      <c r="IH277" s="100"/>
      <c r="II277" s="100"/>
      <c r="IJ277" s="100"/>
      <c r="IK277" s="100"/>
      <c r="IL277" s="100"/>
      <c r="IM277" s="100"/>
      <c r="IN277" s="100"/>
      <c r="IO277" s="100"/>
      <c r="IP277" s="100"/>
      <c r="IQ277" s="100"/>
      <c r="IR277" s="100"/>
      <c r="IS277" s="100"/>
      <c r="IT277" s="100"/>
      <c r="IU277" s="100"/>
      <c r="IV277" s="100"/>
      <c r="IW277" s="100"/>
      <c r="IX277" s="100"/>
      <c r="IY277" s="100"/>
      <c r="IZ277" s="100"/>
      <c r="JA277" s="100"/>
    </row>
    <row r="278" spans="1:261"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  <c r="HX278" s="100"/>
      <c r="HY278" s="100"/>
      <c r="HZ278" s="100"/>
      <c r="IA278" s="100"/>
      <c r="IB278" s="100"/>
      <c r="IC278" s="100"/>
      <c r="ID278" s="100"/>
      <c r="IE278" s="100"/>
      <c r="IF278" s="100"/>
      <c r="IG278" s="100"/>
      <c r="IH278" s="100"/>
      <c r="II278" s="100"/>
      <c r="IJ278" s="100"/>
      <c r="IK278" s="100"/>
      <c r="IL278" s="100"/>
      <c r="IM278" s="100"/>
      <c r="IN278" s="100"/>
      <c r="IO278" s="100"/>
      <c r="IP278" s="100"/>
      <c r="IQ278" s="100"/>
      <c r="IR278" s="100"/>
      <c r="IS278" s="100"/>
      <c r="IT278" s="100"/>
      <c r="IU278" s="100"/>
      <c r="IV278" s="100"/>
      <c r="IW278" s="100"/>
      <c r="IX278" s="100"/>
      <c r="IY278" s="100"/>
      <c r="IZ278" s="100"/>
      <c r="JA278" s="100"/>
    </row>
    <row r="279" spans="1:261"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  <c r="GT279" s="100"/>
      <c r="GU279" s="100"/>
      <c r="GV279" s="100"/>
      <c r="GW279" s="100"/>
      <c r="GX279" s="100"/>
      <c r="GY279" s="100"/>
      <c r="GZ279" s="100"/>
      <c r="HA279" s="100"/>
      <c r="HB279" s="100"/>
      <c r="HC279" s="100"/>
      <c r="HD279" s="100"/>
      <c r="HE279" s="100"/>
      <c r="HF279" s="100"/>
      <c r="HG279" s="100"/>
      <c r="HH279" s="100"/>
      <c r="HI279" s="100"/>
      <c r="HJ279" s="100"/>
      <c r="HK279" s="100"/>
      <c r="HL279" s="100"/>
      <c r="HM279" s="100"/>
      <c r="HN279" s="100"/>
      <c r="HO279" s="100"/>
      <c r="HP279" s="100"/>
      <c r="HQ279" s="100"/>
      <c r="HR279" s="100"/>
      <c r="HS279" s="100"/>
      <c r="HT279" s="100"/>
      <c r="HU279" s="100"/>
      <c r="HV279" s="100"/>
      <c r="HW279" s="100"/>
      <c r="HX279" s="100"/>
      <c r="HY279" s="100"/>
      <c r="HZ279" s="100"/>
      <c r="IA279" s="100"/>
      <c r="IB279" s="100"/>
      <c r="IC279" s="100"/>
      <c r="ID279" s="100"/>
      <c r="IE279" s="100"/>
      <c r="IF279" s="100"/>
      <c r="IG279" s="100"/>
      <c r="IH279" s="100"/>
      <c r="II279" s="100"/>
      <c r="IJ279" s="100"/>
      <c r="IK279" s="100"/>
      <c r="IL279" s="100"/>
      <c r="IM279" s="100"/>
      <c r="IN279" s="100"/>
      <c r="IO279" s="100"/>
      <c r="IP279" s="100"/>
      <c r="IQ279" s="100"/>
      <c r="IR279" s="100"/>
      <c r="IS279" s="100"/>
      <c r="IT279" s="100"/>
      <c r="IU279" s="100"/>
      <c r="IV279" s="100"/>
      <c r="IW279" s="100"/>
      <c r="IX279" s="100"/>
      <c r="IY279" s="100"/>
      <c r="IZ279" s="100"/>
      <c r="JA279" s="100"/>
    </row>
    <row r="280" spans="1:261"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  <c r="GC280" s="100"/>
      <c r="GD280" s="100"/>
      <c r="GE280" s="100"/>
      <c r="GF280" s="100"/>
      <c r="GG280" s="100"/>
      <c r="GH280" s="100"/>
      <c r="GI280" s="100"/>
      <c r="GJ280" s="100"/>
      <c r="GK280" s="100"/>
      <c r="GL280" s="100"/>
      <c r="GM280" s="100"/>
      <c r="GN280" s="100"/>
      <c r="GO280" s="100"/>
      <c r="GP280" s="100"/>
      <c r="GQ280" s="100"/>
      <c r="GR280" s="100"/>
      <c r="GS280" s="100"/>
      <c r="GT280" s="100"/>
      <c r="GU280" s="100"/>
      <c r="GV280" s="100"/>
      <c r="GW280" s="100"/>
      <c r="GX280" s="100"/>
      <c r="GY280" s="100"/>
      <c r="GZ280" s="100"/>
      <c r="HA280" s="100"/>
      <c r="HB280" s="100"/>
      <c r="HC280" s="100"/>
      <c r="HD280" s="100"/>
      <c r="HE280" s="100"/>
      <c r="HF280" s="100"/>
      <c r="HG280" s="100"/>
      <c r="HH280" s="100"/>
      <c r="HI280" s="100"/>
      <c r="HJ280" s="100"/>
      <c r="HK280" s="100"/>
      <c r="HL280" s="100"/>
      <c r="HM280" s="100"/>
      <c r="HN280" s="100"/>
      <c r="HO280" s="100"/>
      <c r="HP280" s="100"/>
      <c r="HQ280" s="100"/>
      <c r="HR280" s="100"/>
      <c r="HS280" s="100"/>
      <c r="HT280" s="100"/>
      <c r="HU280" s="100"/>
      <c r="HV280" s="100"/>
      <c r="HW280" s="100"/>
      <c r="HX280" s="100"/>
      <c r="HY280" s="100"/>
      <c r="HZ280" s="100"/>
      <c r="IA280" s="100"/>
      <c r="IB280" s="100"/>
      <c r="IC280" s="100"/>
      <c r="ID280" s="100"/>
      <c r="IE280" s="100"/>
      <c r="IF280" s="100"/>
      <c r="IG280" s="100"/>
      <c r="IH280" s="100"/>
      <c r="II280" s="100"/>
      <c r="IJ280" s="100"/>
      <c r="IK280" s="100"/>
      <c r="IL280" s="100"/>
      <c r="IM280" s="100"/>
      <c r="IN280" s="100"/>
      <c r="IO280" s="100"/>
      <c r="IP280" s="100"/>
      <c r="IQ280" s="100"/>
      <c r="IR280" s="100"/>
      <c r="IS280" s="100"/>
      <c r="IT280" s="100"/>
      <c r="IU280" s="100"/>
      <c r="IV280" s="100"/>
      <c r="IW280" s="100"/>
      <c r="IX280" s="100"/>
      <c r="IY280" s="100"/>
      <c r="IZ280" s="100"/>
      <c r="JA280" s="100"/>
    </row>
    <row r="281" spans="1:261"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  <c r="GC281" s="100"/>
      <c r="GD281" s="100"/>
      <c r="GE281" s="100"/>
      <c r="GF281" s="100"/>
      <c r="GG281" s="100"/>
      <c r="GH281" s="100"/>
      <c r="GI281" s="100"/>
      <c r="GJ281" s="100"/>
      <c r="GK281" s="100"/>
      <c r="GL281" s="100"/>
      <c r="GM281" s="100"/>
      <c r="GN281" s="100"/>
      <c r="GO281" s="100"/>
      <c r="GP281" s="100"/>
      <c r="GQ281" s="100"/>
      <c r="GR281" s="100"/>
      <c r="GS281" s="100"/>
      <c r="GT281" s="100"/>
      <c r="GU281" s="100"/>
      <c r="GV281" s="100"/>
      <c r="GW281" s="100"/>
      <c r="GX281" s="100"/>
      <c r="GY281" s="100"/>
      <c r="GZ281" s="100"/>
      <c r="HA281" s="100"/>
      <c r="HB281" s="100"/>
      <c r="HC281" s="100"/>
      <c r="HD281" s="100"/>
      <c r="HE281" s="100"/>
      <c r="HF281" s="100"/>
      <c r="HG281" s="100"/>
      <c r="HH281" s="100"/>
      <c r="HI281" s="100"/>
      <c r="HJ281" s="100"/>
      <c r="HK281" s="100"/>
      <c r="HL281" s="100"/>
      <c r="HM281" s="100"/>
      <c r="HN281" s="100"/>
      <c r="HO281" s="100"/>
      <c r="HP281" s="100"/>
      <c r="HQ281" s="100"/>
      <c r="HR281" s="100"/>
      <c r="HS281" s="100"/>
      <c r="HT281" s="100"/>
      <c r="HU281" s="100"/>
      <c r="HV281" s="100"/>
      <c r="HW281" s="100"/>
      <c r="HX281" s="100"/>
      <c r="HY281" s="100"/>
      <c r="HZ281" s="100"/>
      <c r="IA281" s="100"/>
      <c r="IB281" s="100"/>
      <c r="IC281" s="100"/>
      <c r="ID281" s="100"/>
      <c r="IE281" s="100"/>
      <c r="IF281" s="100"/>
      <c r="IG281" s="100"/>
      <c r="IH281" s="100"/>
      <c r="II281" s="100"/>
      <c r="IJ281" s="100"/>
      <c r="IK281" s="100"/>
      <c r="IL281" s="100"/>
      <c r="IM281" s="100"/>
      <c r="IN281" s="100"/>
      <c r="IO281" s="100"/>
      <c r="IP281" s="100"/>
      <c r="IQ281" s="100"/>
      <c r="IR281" s="100"/>
      <c r="IS281" s="100"/>
      <c r="IT281" s="100"/>
      <c r="IU281" s="100"/>
      <c r="IV281" s="100"/>
      <c r="IW281" s="100"/>
      <c r="IX281" s="100"/>
      <c r="IY281" s="100"/>
      <c r="IZ281" s="100"/>
      <c r="JA281" s="100"/>
    </row>
    <row r="282" spans="1:261"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  <c r="GC282" s="100"/>
      <c r="GD282" s="100"/>
      <c r="GE282" s="100"/>
      <c r="GF282" s="100"/>
      <c r="GG282" s="100"/>
      <c r="GH282" s="100"/>
      <c r="GI282" s="100"/>
      <c r="GJ282" s="100"/>
      <c r="GK282" s="100"/>
      <c r="GL282" s="100"/>
      <c r="GM282" s="100"/>
      <c r="GN282" s="100"/>
      <c r="GO282" s="100"/>
      <c r="GP282" s="100"/>
      <c r="GQ282" s="100"/>
      <c r="GR282" s="100"/>
      <c r="GS282" s="100"/>
      <c r="GT282" s="100"/>
      <c r="GU282" s="100"/>
      <c r="GV282" s="100"/>
      <c r="GW282" s="100"/>
      <c r="GX282" s="100"/>
      <c r="GY282" s="100"/>
      <c r="GZ282" s="100"/>
      <c r="HA282" s="100"/>
      <c r="HB282" s="100"/>
      <c r="HC282" s="100"/>
      <c r="HD282" s="100"/>
      <c r="HE282" s="100"/>
      <c r="HF282" s="100"/>
      <c r="HG282" s="100"/>
      <c r="HH282" s="100"/>
      <c r="HI282" s="100"/>
      <c r="HJ282" s="100"/>
      <c r="HK282" s="100"/>
      <c r="HL282" s="100"/>
      <c r="HM282" s="100"/>
      <c r="HN282" s="100"/>
      <c r="HO282" s="100"/>
      <c r="HP282" s="100"/>
      <c r="HQ282" s="100"/>
      <c r="HR282" s="100"/>
      <c r="HS282" s="100"/>
      <c r="HT282" s="100"/>
      <c r="HU282" s="100"/>
      <c r="HV282" s="100"/>
      <c r="HW282" s="100"/>
      <c r="HX282" s="100"/>
      <c r="HY282" s="100"/>
      <c r="HZ282" s="100"/>
      <c r="IA282" s="100"/>
      <c r="IB282" s="100"/>
      <c r="IC282" s="100"/>
      <c r="ID282" s="100"/>
      <c r="IE282" s="100"/>
      <c r="IF282" s="100"/>
      <c r="IG282" s="100"/>
      <c r="IH282" s="100"/>
      <c r="II282" s="100"/>
      <c r="IJ282" s="100"/>
      <c r="IK282" s="100"/>
      <c r="IL282" s="100"/>
      <c r="IM282" s="100"/>
      <c r="IN282" s="100"/>
      <c r="IO282" s="100"/>
      <c r="IP282" s="100"/>
      <c r="IQ282" s="100"/>
      <c r="IR282" s="100"/>
      <c r="IS282" s="100"/>
      <c r="IT282" s="100"/>
      <c r="IU282" s="100"/>
      <c r="IV282" s="100"/>
      <c r="IW282" s="100"/>
      <c r="IX282" s="100"/>
      <c r="IY282" s="100"/>
      <c r="IZ282" s="100"/>
      <c r="JA282" s="100"/>
    </row>
    <row r="283" spans="1:261"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  <c r="GC283" s="100"/>
      <c r="GD283" s="100"/>
      <c r="GE283" s="100"/>
      <c r="GF283" s="100"/>
      <c r="GG283" s="100"/>
      <c r="GH283" s="100"/>
      <c r="GI283" s="100"/>
      <c r="GJ283" s="100"/>
      <c r="GK283" s="100"/>
      <c r="GL283" s="100"/>
      <c r="GM283" s="100"/>
      <c r="GN283" s="100"/>
      <c r="GO283" s="100"/>
      <c r="GP283" s="100"/>
      <c r="GQ283" s="100"/>
      <c r="GR283" s="100"/>
      <c r="GS283" s="100"/>
      <c r="GT283" s="100"/>
      <c r="GU283" s="100"/>
      <c r="GV283" s="100"/>
      <c r="GW283" s="100"/>
      <c r="GX283" s="100"/>
      <c r="GY283" s="100"/>
      <c r="GZ283" s="100"/>
      <c r="HA283" s="100"/>
      <c r="HB283" s="100"/>
      <c r="HC283" s="100"/>
      <c r="HD283" s="100"/>
      <c r="HE283" s="100"/>
      <c r="HF283" s="100"/>
      <c r="HG283" s="100"/>
      <c r="HH283" s="100"/>
      <c r="HI283" s="100"/>
      <c r="HJ283" s="100"/>
      <c r="HK283" s="100"/>
      <c r="HL283" s="100"/>
      <c r="HM283" s="100"/>
      <c r="HN283" s="100"/>
      <c r="HO283" s="100"/>
      <c r="HP283" s="100"/>
      <c r="HQ283" s="100"/>
      <c r="HR283" s="100"/>
      <c r="HS283" s="100"/>
      <c r="HT283" s="100"/>
      <c r="HU283" s="100"/>
      <c r="HV283" s="100"/>
      <c r="HW283" s="100"/>
      <c r="HX283" s="100"/>
      <c r="HY283" s="100"/>
      <c r="HZ283" s="100"/>
      <c r="IA283" s="100"/>
      <c r="IB283" s="100"/>
      <c r="IC283" s="100"/>
      <c r="ID283" s="100"/>
      <c r="IE283" s="100"/>
      <c r="IF283" s="100"/>
      <c r="IG283" s="100"/>
      <c r="IH283" s="100"/>
      <c r="II283" s="100"/>
      <c r="IJ283" s="100"/>
      <c r="IK283" s="100"/>
      <c r="IL283" s="100"/>
      <c r="IM283" s="100"/>
      <c r="IN283" s="100"/>
      <c r="IO283" s="100"/>
      <c r="IP283" s="100"/>
      <c r="IQ283" s="100"/>
      <c r="IR283" s="100"/>
      <c r="IS283" s="100"/>
      <c r="IT283" s="100"/>
      <c r="IU283" s="100"/>
      <c r="IV283" s="100"/>
      <c r="IW283" s="100"/>
      <c r="IX283" s="100"/>
      <c r="IY283" s="100"/>
      <c r="IZ283" s="100"/>
      <c r="JA283" s="100"/>
    </row>
    <row r="284" spans="1:261" ht="12.75" customHeight="1"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  <c r="GC284" s="100"/>
      <c r="GD284" s="100"/>
      <c r="GE284" s="100"/>
      <c r="GF284" s="100"/>
      <c r="GG284" s="100"/>
      <c r="GH284" s="100"/>
      <c r="GI284" s="100"/>
      <c r="GJ284" s="100"/>
      <c r="GK284" s="100"/>
      <c r="GL284" s="100"/>
      <c r="GM284" s="100"/>
      <c r="GN284" s="100"/>
      <c r="GO284" s="100"/>
      <c r="GP284" s="100"/>
      <c r="GQ284" s="100"/>
      <c r="GR284" s="100"/>
      <c r="GS284" s="100"/>
      <c r="GT284" s="100"/>
      <c r="GU284" s="100"/>
      <c r="GV284" s="100"/>
      <c r="GW284" s="100"/>
      <c r="GX284" s="100"/>
      <c r="GY284" s="100"/>
      <c r="GZ284" s="100"/>
      <c r="HA284" s="100"/>
      <c r="HB284" s="100"/>
      <c r="HC284" s="100"/>
      <c r="HD284" s="100"/>
      <c r="HE284" s="100"/>
      <c r="HF284" s="100"/>
      <c r="HG284" s="100"/>
      <c r="HH284" s="100"/>
      <c r="HI284" s="100"/>
      <c r="HJ284" s="100"/>
      <c r="HK284" s="100"/>
      <c r="HL284" s="100"/>
      <c r="HM284" s="100"/>
      <c r="HN284" s="100"/>
      <c r="HO284" s="100"/>
      <c r="HP284" s="100"/>
      <c r="HQ284" s="100"/>
      <c r="HR284" s="100"/>
      <c r="HS284" s="100"/>
      <c r="HT284" s="100"/>
      <c r="HU284" s="100"/>
      <c r="HV284" s="100"/>
      <c r="HW284" s="100"/>
      <c r="HX284" s="100"/>
      <c r="HY284" s="100"/>
      <c r="HZ284" s="100"/>
      <c r="IA284" s="100"/>
      <c r="IB284" s="100"/>
      <c r="IC284" s="100"/>
      <c r="ID284" s="100"/>
      <c r="IE284" s="100"/>
      <c r="IF284" s="100"/>
      <c r="IG284" s="100"/>
      <c r="IH284" s="100"/>
      <c r="II284" s="100"/>
      <c r="IJ284" s="100"/>
      <c r="IK284" s="100"/>
      <c r="IL284" s="100"/>
      <c r="IM284" s="100"/>
      <c r="IN284" s="100"/>
      <c r="IO284" s="100"/>
      <c r="IP284" s="100"/>
      <c r="IQ284" s="100"/>
      <c r="IR284" s="100"/>
      <c r="IS284" s="100"/>
      <c r="IT284" s="100"/>
      <c r="IU284" s="100"/>
      <c r="IV284" s="100"/>
      <c r="IW284" s="100"/>
      <c r="IX284" s="100"/>
      <c r="IY284" s="100"/>
      <c r="IZ284" s="100"/>
      <c r="JA284" s="100"/>
    </row>
    <row r="285" spans="1:261"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  <c r="GC285" s="100"/>
      <c r="GD285" s="100"/>
      <c r="GE285" s="100"/>
      <c r="GF285" s="100"/>
      <c r="GG285" s="100"/>
      <c r="GH285" s="100"/>
      <c r="GI285" s="100"/>
      <c r="GJ285" s="100"/>
      <c r="GK285" s="100"/>
      <c r="GL285" s="100"/>
      <c r="GM285" s="100"/>
      <c r="GN285" s="100"/>
      <c r="GO285" s="100"/>
      <c r="GP285" s="100"/>
      <c r="GQ285" s="100"/>
      <c r="GR285" s="100"/>
      <c r="GS285" s="100"/>
      <c r="GT285" s="100"/>
      <c r="GU285" s="100"/>
      <c r="GV285" s="100"/>
      <c r="GW285" s="100"/>
      <c r="GX285" s="100"/>
      <c r="GY285" s="100"/>
      <c r="GZ285" s="100"/>
      <c r="HA285" s="100"/>
      <c r="HB285" s="100"/>
      <c r="HC285" s="100"/>
      <c r="HD285" s="100"/>
      <c r="HE285" s="100"/>
      <c r="HF285" s="100"/>
      <c r="HG285" s="100"/>
      <c r="HH285" s="100"/>
      <c r="HI285" s="100"/>
      <c r="HJ285" s="100"/>
      <c r="HK285" s="100"/>
      <c r="HL285" s="100"/>
      <c r="HM285" s="100"/>
      <c r="HN285" s="100"/>
      <c r="HO285" s="100"/>
      <c r="HP285" s="100"/>
      <c r="HQ285" s="100"/>
      <c r="HR285" s="100"/>
      <c r="HS285" s="100"/>
      <c r="HT285" s="100"/>
      <c r="HU285" s="100"/>
      <c r="HV285" s="100"/>
      <c r="HW285" s="100"/>
      <c r="HX285" s="100"/>
      <c r="HY285" s="100"/>
      <c r="HZ285" s="100"/>
      <c r="IA285" s="100"/>
      <c r="IB285" s="100"/>
      <c r="IC285" s="100"/>
      <c r="ID285" s="100"/>
      <c r="IE285" s="100"/>
      <c r="IF285" s="100"/>
      <c r="IG285" s="100"/>
      <c r="IH285" s="100"/>
      <c r="II285" s="100"/>
      <c r="IJ285" s="100"/>
      <c r="IK285" s="100"/>
      <c r="IL285" s="100"/>
      <c r="IM285" s="100"/>
      <c r="IN285" s="100"/>
      <c r="IO285" s="100"/>
      <c r="IP285" s="100"/>
      <c r="IQ285" s="100"/>
      <c r="IR285" s="100"/>
      <c r="IS285" s="100"/>
      <c r="IT285" s="100"/>
      <c r="IU285" s="100"/>
      <c r="IV285" s="100"/>
      <c r="IW285" s="100"/>
      <c r="IX285" s="100"/>
      <c r="IY285" s="100"/>
      <c r="IZ285" s="100"/>
      <c r="JA285" s="100"/>
    </row>
    <row r="286" spans="1:261"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  <c r="GC286" s="100"/>
      <c r="GD286" s="100"/>
      <c r="GE286" s="100"/>
      <c r="GF286" s="100"/>
      <c r="GG286" s="100"/>
      <c r="GH286" s="100"/>
      <c r="GI286" s="100"/>
      <c r="GJ286" s="100"/>
      <c r="GK286" s="100"/>
      <c r="GL286" s="100"/>
      <c r="GM286" s="100"/>
      <c r="GN286" s="100"/>
      <c r="GO286" s="100"/>
      <c r="GP286" s="100"/>
      <c r="GQ286" s="100"/>
      <c r="GR286" s="100"/>
      <c r="GS286" s="100"/>
      <c r="GT286" s="100"/>
      <c r="GU286" s="100"/>
      <c r="GV286" s="100"/>
      <c r="GW286" s="100"/>
      <c r="GX286" s="100"/>
      <c r="GY286" s="100"/>
      <c r="GZ286" s="100"/>
      <c r="HA286" s="100"/>
      <c r="HB286" s="100"/>
      <c r="HC286" s="100"/>
      <c r="HD286" s="100"/>
      <c r="HE286" s="100"/>
      <c r="HF286" s="100"/>
      <c r="HG286" s="100"/>
      <c r="HH286" s="100"/>
      <c r="HI286" s="100"/>
      <c r="HJ286" s="100"/>
      <c r="HK286" s="100"/>
      <c r="HL286" s="100"/>
      <c r="HM286" s="100"/>
      <c r="HN286" s="100"/>
      <c r="HO286" s="100"/>
      <c r="HP286" s="100"/>
      <c r="HQ286" s="100"/>
      <c r="HR286" s="100"/>
      <c r="HS286" s="100"/>
      <c r="HT286" s="100"/>
      <c r="HU286" s="100"/>
      <c r="HV286" s="100"/>
      <c r="HW286" s="100"/>
      <c r="HX286" s="100"/>
      <c r="HY286" s="100"/>
      <c r="HZ286" s="100"/>
      <c r="IA286" s="100"/>
      <c r="IB286" s="100"/>
      <c r="IC286" s="100"/>
      <c r="ID286" s="100"/>
      <c r="IE286" s="100"/>
      <c r="IF286" s="100"/>
      <c r="IG286" s="100"/>
      <c r="IH286" s="100"/>
      <c r="II286" s="100"/>
      <c r="IJ286" s="100"/>
      <c r="IK286" s="100"/>
      <c r="IL286" s="100"/>
      <c r="IM286" s="100"/>
      <c r="IN286" s="100"/>
      <c r="IO286" s="100"/>
      <c r="IP286" s="100"/>
      <c r="IQ286" s="100"/>
      <c r="IR286" s="100"/>
      <c r="IS286" s="100"/>
      <c r="IT286" s="100"/>
      <c r="IU286" s="100"/>
      <c r="IV286" s="100"/>
      <c r="IW286" s="100"/>
      <c r="IX286" s="100"/>
      <c r="IY286" s="100"/>
      <c r="IZ286" s="100"/>
      <c r="JA286" s="100"/>
    </row>
    <row r="287" spans="1:261"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  <c r="GT287" s="100"/>
      <c r="GU287" s="100"/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100"/>
      <c r="HH287" s="100"/>
      <c r="HI287" s="100"/>
      <c r="HJ287" s="100"/>
      <c r="HK287" s="100"/>
      <c r="HL287" s="100"/>
      <c r="HM287" s="100"/>
      <c r="HN287" s="100"/>
      <c r="HO287" s="100"/>
      <c r="HP287" s="100"/>
      <c r="HQ287" s="100"/>
      <c r="HR287" s="100"/>
      <c r="HS287" s="100"/>
      <c r="HT287" s="100"/>
      <c r="HU287" s="100"/>
      <c r="HV287" s="100"/>
      <c r="HW287" s="100"/>
      <c r="HX287" s="100"/>
      <c r="HY287" s="100"/>
      <c r="HZ287" s="100"/>
      <c r="IA287" s="100"/>
      <c r="IB287" s="100"/>
      <c r="IC287" s="100"/>
      <c r="ID287" s="100"/>
      <c r="IE287" s="100"/>
      <c r="IF287" s="100"/>
      <c r="IG287" s="100"/>
      <c r="IH287" s="100"/>
      <c r="II287" s="100"/>
      <c r="IJ287" s="100"/>
      <c r="IK287" s="100"/>
      <c r="IL287" s="100"/>
      <c r="IM287" s="100"/>
      <c r="IN287" s="100"/>
      <c r="IO287" s="100"/>
      <c r="IP287" s="100"/>
      <c r="IQ287" s="100"/>
      <c r="IR287" s="100"/>
      <c r="IS287" s="100"/>
      <c r="IT287" s="100"/>
      <c r="IU287" s="100"/>
      <c r="IV287" s="100"/>
      <c r="IW287" s="100"/>
      <c r="IX287" s="100"/>
      <c r="IY287" s="100"/>
      <c r="IZ287" s="100"/>
      <c r="JA287" s="100"/>
    </row>
    <row r="288" spans="1:261"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100"/>
      <c r="GN288" s="100"/>
      <c r="GO288" s="100"/>
      <c r="GP288" s="100"/>
      <c r="GQ288" s="100"/>
      <c r="GR288" s="100"/>
      <c r="GS288" s="100"/>
      <c r="GT288" s="100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100"/>
      <c r="HH288" s="100"/>
      <c r="HI288" s="100"/>
      <c r="HJ288" s="100"/>
      <c r="HK288" s="100"/>
      <c r="HL288" s="100"/>
      <c r="HM288" s="100"/>
      <c r="HN288" s="100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100"/>
      <c r="IB288" s="100"/>
      <c r="IC288" s="100"/>
      <c r="ID288" s="100"/>
      <c r="IE288" s="100"/>
      <c r="IF288" s="100"/>
      <c r="IG288" s="100"/>
      <c r="IH288" s="100"/>
      <c r="II288" s="100"/>
      <c r="IJ288" s="100"/>
      <c r="IK288" s="100"/>
      <c r="IL288" s="100"/>
      <c r="IM288" s="100"/>
      <c r="IN288" s="100"/>
      <c r="IO288" s="100"/>
      <c r="IP288" s="100"/>
      <c r="IQ288" s="100"/>
      <c r="IR288" s="100"/>
      <c r="IS288" s="100"/>
      <c r="IT288" s="100"/>
      <c r="IU288" s="100"/>
      <c r="IV288" s="100"/>
      <c r="IW288" s="100"/>
      <c r="IX288" s="100"/>
      <c r="IY288" s="100"/>
      <c r="IZ288" s="100"/>
      <c r="JA288" s="100"/>
    </row>
    <row r="289" spans="22:261"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00"/>
      <c r="FK289" s="100"/>
      <c r="FL289" s="100"/>
      <c r="FM289" s="100"/>
      <c r="FN289" s="100"/>
      <c r="FO289" s="100"/>
      <c r="FP289" s="100"/>
      <c r="FQ289" s="100"/>
      <c r="FR289" s="100"/>
      <c r="FS289" s="100"/>
      <c r="FT289" s="100"/>
      <c r="FU289" s="100"/>
      <c r="FV289" s="100"/>
      <c r="FW289" s="100"/>
      <c r="FX289" s="100"/>
      <c r="FY289" s="100"/>
      <c r="FZ289" s="100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100"/>
      <c r="GN289" s="100"/>
      <c r="GO289" s="100"/>
      <c r="GP289" s="100"/>
      <c r="GQ289" s="100"/>
      <c r="GR289" s="100"/>
      <c r="GS289" s="100"/>
      <c r="GT289" s="100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100"/>
      <c r="HH289" s="100"/>
      <c r="HI289" s="100"/>
      <c r="HJ289" s="100"/>
      <c r="HK289" s="100"/>
      <c r="HL289" s="100"/>
      <c r="HM289" s="100"/>
      <c r="HN289" s="100"/>
      <c r="HO289" s="100"/>
      <c r="HP289" s="100"/>
      <c r="HQ289" s="100"/>
      <c r="HR289" s="100"/>
      <c r="HS289" s="100"/>
      <c r="HT289" s="100"/>
      <c r="HU289" s="100"/>
      <c r="HV289" s="100"/>
      <c r="HW289" s="100"/>
      <c r="HX289" s="100"/>
      <c r="HY289" s="100"/>
      <c r="HZ289" s="100"/>
      <c r="IA289" s="100"/>
      <c r="IB289" s="100"/>
      <c r="IC289" s="100"/>
      <c r="ID289" s="100"/>
      <c r="IE289" s="100"/>
      <c r="IF289" s="100"/>
      <c r="IG289" s="100"/>
      <c r="IH289" s="100"/>
      <c r="II289" s="100"/>
      <c r="IJ289" s="100"/>
      <c r="IK289" s="100"/>
      <c r="IL289" s="100"/>
      <c r="IM289" s="100"/>
      <c r="IN289" s="100"/>
      <c r="IO289" s="100"/>
      <c r="IP289" s="100"/>
      <c r="IQ289" s="100"/>
      <c r="IR289" s="100"/>
      <c r="IS289" s="100"/>
      <c r="IT289" s="100"/>
      <c r="IU289" s="100"/>
      <c r="IV289" s="100"/>
      <c r="IW289" s="100"/>
      <c r="IX289" s="100"/>
      <c r="IY289" s="100"/>
      <c r="IZ289" s="100"/>
      <c r="JA289" s="100"/>
    </row>
    <row r="290" spans="22:261"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  <c r="GC290" s="100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  <c r="GT290" s="100"/>
      <c r="GU290" s="100"/>
      <c r="GV290" s="100"/>
      <c r="GW290" s="100"/>
      <c r="GX290" s="100"/>
      <c r="GY290" s="100"/>
      <c r="GZ290" s="100"/>
      <c r="HA290" s="100"/>
      <c r="HB290" s="100"/>
      <c r="HC290" s="100"/>
      <c r="HD290" s="100"/>
      <c r="HE290" s="100"/>
      <c r="HF290" s="100"/>
      <c r="HG290" s="100"/>
      <c r="HH290" s="100"/>
      <c r="HI290" s="100"/>
      <c r="HJ290" s="100"/>
      <c r="HK290" s="100"/>
      <c r="HL290" s="100"/>
      <c r="HM290" s="100"/>
      <c r="HN290" s="100"/>
      <c r="HO290" s="100"/>
      <c r="HP290" s="100"/>
      <c r="HQ290" s="100"/>
      <c r="HR290" s="100"/>
      <c r="HS290" s="100"/>
      <c r="HT290" s="100"/>
      <c r="HU290" s="100"/>
      <c r="HV290" s="100"/>
      <c r="HW290" s="100"/>
      <c r="HX290" s="100"/>
      <c r="HY290" s="100"/>
      <c r="HZ290" s="100"/>
      <c r="IA290" s="100"/>
      <c r="IB290" s="100"/>
      <c r="IC290" s="100"/>
      <c r="ID290" s="100"/>
      <c r="IE290" s="100"/>
      <c r="IF290" s="100"/>
      <c r="IG290" s="100"/>
      <c r="IH290" s="100"/>
      <c r="II290" s="100"/>
      <c r="IJ290" s="100"/>
      <c r="IK290" s="100"/>
      <c r="IL290" s="100"/>
      <c r="IM290" s="100"/>
      <c r="IN290" s="100"/>
      <c r="IO290" s="100"/>
      <c r="IP290" s="100"/>
      <c r="IQ290" s="100"/>
      <c r="IR290" s="100"/>
      <c r="IS290" s="100"/>
      <c r="IT290" s="100"/>
      <c r="IU290" s="100"/>
      <c r="IV290" s="100"/>
      <c r="IW290" s="100"/>
      <c r="IX290" s="100"/>
      <c r="IY290" s="100"/>
      <c r="IZ290" s="100"/>
      <c r="JA290" s="100"/>
    </row>
    <row r="291" spans="22:261"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  <c r="GC291" s="100"/>
      <c r="GD291" s="100"/>
      <c r="GE291" s="100"/>
      <c r="GF291" s="100"/>
      <c r="GG291" s="100"/>
      <c r="GH291" s="100"/>
      <c r="GI291" s="100"/>
      <c r="GJ291" s="100"/>
      <c r="GK291" s="100"/>
      <c r="GL291" s="100"/>
      <c r="GM291" s="100"/>
      <c r="GN291" s="100"/>
      <c r="GO291" s="100"/>
      <c r="GP291" s="100"/>
      <c r="GQ291" s="100"/>
      <c r="GR291" s="100"/>
      <c r="GS291" s="100"/>
      <c r="GT291" s="100"/>
      <c r="GU291" s="100"/>
      <c r="GV291" s="100"/>
      <c r="GW291" s="100"/>
      <c r="GX291" s="100"/>
      <c r="GY291" s="100"/>
      <c r="GZ291" s="100"/>
      <c r="HA291" s="100"/>
      <c r="HB291" s="100"/>
      <c r="HC291" s="100"/>
      <c r="HD291" s="100"/>
      <c r="HE291" s="100"/>
      <c r="HF291" s="100"/>
      <c r="HG291" s="100"/>
      <c r="HH291" s="100"/>
      <c r="HI291" s="100"/>
      <c r="HJ291" s="100"/>
      <c r="HK291" s="100"/>
      <c r="HL291" s="100"/>
      <c r="HM291" s="100"/>
      <c r="HN291" s="100"/>
      <c r="HO291" s="100"/>
      <c r="HP291" s="100"/>
      <c r="HQ291" s="100"/>
      <c r="HR291" s="100"/>
      <c r="HS291" s="100"/>
      <c r="HT291" s="100"/>
      <c r="HU291" s="100"/>
      <c r="HV291" s="100"/>
      <c r="HW291" s="100"/>
      <c r="HX291" s="100"/>
      <c r="HY291" s="100"/>
      <c r="HZ291" s="100"/>
      <c r="IA291" s="100"/>
      <c r="IB291" s="100"/>
      <c r="IC291" s="100"/>
      <c r="ID291" s="100"/>
      <c r="IE291" s="100"/>
      <c r="IF291" s="100"/>
      <c r="IG291" s="100"/>
      <c r="IH291" s="100"/>
      <c r="II291" s="100"/>
      <c r="IJ291" s="100"/>
      <c r="IK291" s="100"/>
      <c r="IL291" s="100"/>
      <c r="IM291" s="100"/>
      <c r="IN291" s="100"/>
      <c r="IO291" s="100"/>
      <c r="IP291" s="100"/>
      <c r="IQ291" s="100"/>
      <c r="IR291" s="100"/>
      <c r="IS291" s="100"/>
      <c r="IT291" s="100"/>
      <c r="IU291" s="100"/>
      <c r="IV291" s="100"/>
      <c r="IW291" s="100"/>
      <c r="IX291" s="100"/>
      <c r="IY291" s="100"/>
      <c r="IZ291" s="100"/>
      <c r="JA291" s="100"/>
    </row>
    <row r="292" spans="22:261"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  <c r="EO292" s="100"/>
      <c r="EP292" s="100"/>
      <c r="EQ292" s="100"/>
      <c r="ER292" s="100"/>
      <c r="ES292" s="100"/>
      <c r="ET292" s="100"/>
      <c r="EU292" s="100"/>
      <c r="EV292" s="100"/>
      <c r="EW292" s="100"/>
      <c r="EX292" s="100"/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100"/>
      <c r="FK292" s="100"/>
      <c r="FL292" s="100"/>
      <c r="FM292" s="100"/>
      <c r="FN292" s="100"/>
      <c r="FO292" s="100"/>
      <c r="FP292" s="100"/>
      <c r="FQ292" s="100"/>
      <c r="FR292" s="100"/>
      <c r="FS292" s="100"/>
      <c r="FT292" s="100"/>
      <c r="FU292" s="100"/>
      <c r="FV292" s="100"/>
      <c r="FW292" s="100"/>
      <c r="FX292" s="100"/>
      <c r="FY292" s="100"/>
      <c r="FZ292" s="100"/>
      <c r="GA292" s="100"/>
      <c r="GB292" s="100"/>
      <c r="GC292" s="100"/>
      <c r="GD292" s="100"/>
      <c r="GE292" s="100"/>
      <c r="GF292" s="100"/>
      <c r="GG292" s="100"/>
      <c r="GH292" s="100"/>
      <c r="GI292" s="100"/>
      <c r="GJ292" s="100"/>
      <c r="GK292" s="100"/>
      <c r="GL292" s="100"/>
      <c r="GM292" s="100"/>
      <c r="GN292" s="100"/>
      <c r="GO292" s="100"/>
      <c r="GP292" s="100"/>
      <c r="GQ292" s="100"/>
      <c r="GR292" s="100"/>
      <c r="GS292" s="100"/>
      <c r="GT292" s="100"/>
      <c r="GU292" s="100"/>
      <c r="GV292" s="100"/>
      <c r="GW292" s="100"/>
      <c r="GX292" s="100"/>
      <c r="GY292" s="100"/>
      <c r="GZ292" s="100"/>
      <c r="HA292" s="100"/>
      <c r="HB292" s="100"/>
      <c r="HC292" s="100"/>
      <c r="HD292" s="100"/>
      <c r="HE292" s="100"/>
      <c r="HF292" s="100"/>
      <c r="HG292" s="100"/>
      <c r="HH292" s="100"/>
      <c r="HI292" s="100"/>
      <c r="HJ292" s="100"/>
      <c r="HK292" s="100"/>
      <c r="HL292" s="100"/>
      <c r="HM292" s="100"/>
      <c r="HN292" s="100"/>
      <c r="HO292" s="100"/>
      <c r="HP292" s="100"/>
      <c r="HQ292" s="100"/>
      <c r="HR292" s="100"/>
      <c r="HS292" s="100"/>
      <c r="HT292" s="100"/>
      <c r="HU292" s="100"/>
      <c r="HV292" s="100"/>
      <c r="HW292" s="100"/>
      <c r="HX292" s="100"/>
      <c r="HY292" s="100"/>
      <c r="HZ292" s="100"/>
      <c r="IA292" s="100"/>
      <c r="IB292" s="100"/>
      <c r="IC292" s="100"/>
      <c r="ID292" s="100"/>
      <c r="IE292" s="100"/>
      <c r="IF292" s="100"/>
      <c r="IG292" s="100"/>
      <c r="IH292" s="100"/>
      <c r="II292" s="100"/>
      <c r="IJ292" s="100"/>
      <c r="IK292" s="100"/>
      <c r="IL292" s="100"/>
      <c r="IM292" s="100"/>
      <c r="IN292" s="100"/>
      <c r="IO292" s="100"/>
      <c r="IP292" s="100"/>
      <c r="IQ292" s="100"/>
      <c r="IR292" s="100"/>
      <c r="IS292" s="100"/>
      <c r="IT292" s="100"/>
      <c r="IU292" s="100"/>
      <c r="IV292" s="100"/>
      <c r="IW292" s="100"/>
      <c r="IX292" s="100"/>
      <c r="IY292" s="100"/>
      <c r="IZ292" s="100"/>
      <c r="JA292" s="100"/>
    </row>
    <row r="293" spans="22:261"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00"/>
      <c r="FK293" s="100"/>
      <c r="FL293" s="100"/>
      <c r="FM293" s="100"/>
      <c r="FN293" s="100"/>
      <c r="FO293" s="100"/>
      <c r="FP293" s="100"/>
      <c r="FQ293" s="100"/>
      <c r="FR293" s="100"/>
      <c r="FS293" s="100"/>
      <c r="FT293" s="100"/>
      <c r="FU293" s="100"/>
      <c r="FV293" s="100"/>
      <c r="FW293" s="100"/>
      <c r="FX293" s="100"/>
      <c r="FY293" s="100"/>
      <c r="FZ293" s="100"/>
      <c r="GA293" s="100"/>
      <c r="GB293" s="100"/>
      <c r="GC293" s="100"/>
      <c r="GD293" s="100"/>
      <c r="GE293" s="100"/>
      <c r="GF293" s="100"/>
      <c r="GG293" s="100"/>
      <c r="GH293" s="100"/>
      <c r="GI293" s="100"/>
      <c r="GJ293" s="100"/>
      <c r="GK293" s="100"/>
      <c r="GL293" s="100"/>
      <c r="GM293" s="100"/>
      <c r="GN293" s="100"/>
      <c r="GO293" s="100"/>
      <c r="GP293" s="100"/>
      <c r="GQ293" s="100"/>
      <c r="GR293" s="100"/>
      <c r="GS293" s="100"/>
      <c r="GT293" s="100"/>
      <c r="GU293" s="100"/>
      <c r="GV293" s="100"/>
      <c r="GW293" s="100"/>
      <c r="GX293" s="100"/>
      <c r="GY293" s="100"/>
      <c r="GZ293" s="100"/>
      <c r="HA293" s="100"/>
      <c r="HB293" s="100"/>
      <c r="HC293" s="100"/>
      <c r="HD293" s="100"/>
      <c r="HE293" s="100"/>
      <c r="HF293" s="100"/>
      <c r="HG293" s="100"/>
      <c r="HH293" s="100"/>
      <c r="HI293" s="100"/>
      <c r="HJ293" s="100"/>
      <c r="HK293" s="100"/>
      <c r="HL293" s="100"/>
      <c r="HM293" s="100"/>
      <c r="HN293" s="100"/>
      <c r="HO293" s="100"/>
      <c r="HP293" s="100"/>
      <c r="HQ293" s="100"/>
      <c r="HR293" s="100"/>
      <c r="HS293" s="100"/>
      <c r="HT293" s="100"/>
      <c r="HU293" s="100"/>
      <c r="HV293" s="100"/>
      <c r="HW293" s="100"/>
      <c r="HX293" s="100"/>
      <c r="HY293" s="100"/>
      <c r="HZ293" s="100"/>
      <c r="IA293" s="100"/>
      <c r="IB293" s="100"/>
      <c r="IC293" s="100"/>
      <c r="ID293" s="100"/>
      <c r="IE293" s="100"/>
      <c r="IF293" s="100"/>
      <c r="IG293" s="100"/>
      <c r="IH293" s="100"/>
      <c r="II293" s="100"/>
      <c r="IJ293" s="100"/>
      <c r="IK293" s="100"/>
      <c r="IL293" s="100"/>
      <c r="IM293" s="100"/>
      <c r="IN293" s="100"/>
      <c r="IO293" s="100"/>
      <c r="IP293" s="100"/>
      <c r="IQ293" s="100"/>
      <c r="IR293" s="100"/>
      <c r="IS293" s="100"/>
      <c r="IT293" s="100"/>
      <c r="IU293" s="100"/>
      <c r="IV293" s="100"/>
      <c r="IW293" s="100"/>
      <c r="IX293" s="100"/>
      <c r="IY293" s="100"/>
      <c r="IZ293" s="100"/>
      <c r="JA293" s="100"/>
    </row>
    <row r="294" spans="22:261"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  <c r="EO294" s="100"/>
      <c r="EP294" s="100"/>
      <c r="EQ294" s="100"/>
      <c r="ER294" s="100"/>
      <c r="ES294" s="100"/>
      <c r="ET294" s="100"/>
      <c r="EU294" s="100"/>
      <c r="EV294" s="100"/>
      <c r="EW294" s="100"/>
      <c r="EX294" s="100"/>
      <c r="EY294" s="100"/>
      <c r="EZ294" s="100"/>
      <c r="FA294" s="100"/>
      <c r="FB294" s="100"/>
      <c r="FC294" s="100"/>
      <c r="FD294" s="100"/>
      <c r="FE294" s="100"/>
      <c r="FF294" s="100"/>
      <c r="FG294" s="100"/>
      <c r="FH294" s="100"/>
      <c r="FI294" s="100"/>
      <c r="FJ294" s="100"/>
      <c r="FK294" s="100"/>
      <c r="FL294" s="100"/>
      <c r="FM294" s="100"/>
      <c r="FN294" s="100"/>
      <c r="FO294" s="100"/>
      <c r="FP294" s="100"/>
      <c r="FQ294" s="100"/>
      <c r="FR294" s="100"/>
      <c r="FS294" s="100"/>
      <c r="FT294" s="100"/>
      <c r="FU294" s="100"/>
      <c r="FV294" s="100"/>
      <c r="FW294" s="100"/>
      <c r="FX294" s="100"/>
      <c r="FY294" s="100"/>
      <c r="FZ294" s="100"/>
      <c r="GA294" s="100"/>
      <c r="GB294" s="100"/>
      <c r="GC294" s="100"/>
      <c r="GD294" s="100"/>
      <c r="GE294" s="100"/>
      <c r="GF294" s="100"/>
      <c r="GG294" s="100"/>
      <c r="GH294" s="100"/>
      <c r="GI294" s="100"/>
      <c r="GJ294" s="100"/>
      <c r="GK294" s="100"/>
      <c r="GL294" s="100"/>
      <c r="GM294" s="100"/>
      <c r="GN294" s="100"/>
      <c r="GO294" s="100"/>
      <c r="GP294" s="100"/>
      <c r="GQ294" s="100"/>
      <c r="GR294" s="100"/>
      <c r="GS294" s="100"/>
      <c r="GT294" s="100"/>
      <c r="GU294" s="100"/>
      <c r="GV294" s="100"/>
      <c r="GW294" s="100"/>
      <c r="GX294" s="100"/>
      <c r="GY294" s="100"/>
      <c r="GZ294" s="100"/>
      <c r="HA294" s="100"/>
      <c r="HB294" s="100"/>
      <c r="HC294" s="100"/>
      <c r="HD294" s="100"/>
      <c r="HE294" s="100"/>
      <c r="HF294" s="100"/>
      <c r="HG294" s="100"/>
      <c r="HH294" s="100"/>
      <c r="HI294" s="100"/>
      <c r="HJ294" s="100"/>
      <c r="HK294" s="100"/>
      <c r="HL294" s="100"/>
      <c r="HM294" s="100"/>
      <c r="HN294" s="100"/>
      <c r="HO294" s="100"/>
      <c r="HP294" s="100"/>
      <c r="HQ294" s="100"/>
      <c r="HR294" s="100"/>
      <c r="HS294" s="100"/>
      <c r="HT294" s="100"/>
      <c r="HU294" s="100"/>
      <c r="HV294" s="100"/>
      <c r="HW294" s="100"/>
      <c r="HX294" s="100"/>
      <c r="HY294" s="100"/>
      <c r="HZ294" s="100"/>
      <c r="IA294" s="100"/>
      <c r="IB294" s="100"/>
      <c r="IC294" s="100"/>
      <c r="ID294" s="100"/>
      <c r="IE294" s="100"/>
      <c r="IF294" s="100"/>
      <c r="IG294" s="100"/>
      <c r="IH294" s="100"/>
      <c r="II294" s="100"/>
      <c r="IJ294" s="100"/>
      <c r="IK294" s="100"/>
      <c r="IL294" s="100"/>
      <c r="IM294" s="100"/>
      <c r="IN294" s="100"/>
      <c r="IO294" s="100"/>
      <c r="IP294" s="100"/>
      <c r="IQ294" s="100"/>
      <c r="IR294" s="100"/>
      <c r="IS294" s="100"/>
      <c r="IT294" s="100"/>
      <c r="IU294" s="100"/>
      <c r="IV294" s="100"/>
      <c r="IW294" s="100"/>
      <c r="IX294" s="100"/>
      <c r="IY294" s="100"/>
      <c r="IZ294" s="100"/>
      <c r="JA294" s="100"/>
    </row>
    <row r="295" spans="22:261"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00"/>
      <c r="FK295" s="100"/>
      <c r="FL295" s="100"/>
      <c r="FM295" s="100"/>
      <c r="FN295" s="100"/>
      <c r="FO295" s="100"/>
      <c r="FP295" s="100"/>
      <c r="FQ295" s="100"/>
      <c r="FR295" s="100"/>
      <c r="FS295" s="100"/>
      <c r="FT295" s="100"/>
      <c r="FU295" s="100"/>
      <c r="FV295" s="100"/>
      <c r="FW295" s="100"/>
      <c r="FX295" s="100"/>
      <c r="FY295" s="100"/>
      <c r="FZ295" s="100"/>
      <c r="GA295" s="100"/>
      <c r="GB295" s="100"/>
      <c r="GC295" s="100"/>
      <c r="GD295" s="100"/>
      <c r="GE295" s="100"/>
      <c r="GF295" s="100"/>
      <c r="GG295" s="100"/>
      <c r="GH295" s="100"/>
      <c r="GI295" s="100"/>
      <c r="GJ295" s="100"/>
      <c r="GK295" s="100"/>
      <c r="GL295" s="100"/>
      <c r="GM295" s="100"/>
      <c r="GN295" s="100"/>
      <c r="GO295" s="100"/>
      <c r="GP295" s="100"/>
      <c r="GQ295" s="100"/>
      <c r="GR295" s="100"/>
      <c r="GS295" s="100"/>
      <c r="GT295" s="100"/>
      <c r="GU295" s="100"/>
      <c r="GV295" s="100"/>
      <c r="GW295" s="100"/>
      <c r="GX295" s="100"/>
      <c r="GY295" s="100"/>
      <c r="GZ295" s="100"/>
      <c r="HA295" s="100"/>
      <c r="HB295" s="100"/>
      <c r="HC295" s="100"/>
      <c r="HD295" s="100"/>
      <c r="HE295" s="100"/>
      <c r="HF295" s="100"/>
      <c r="HG295" s="100"/>
      <c r="HH295" s="100"/>
      <c r="HI295" s="100"/>
      <c r="HJ295" s="100"/>
      <c r="HK295" s="100"/>
      <c r="HL295" s="100"/>
      <c r="HM295" s="100"/>
      <c r="HN295" s="100"/>
      <c r="HO295" s="100"/>
      <c r="HP295" s="100"/>
      <c r="HQ295" s="100"/>
      <c r="HR295" s="100"/>
      <c r="HS295" s="100"/>
      <c r="HT295" s="100"/>
      <c r="HU295" s="100"/>
      <c r="HV295" s="100"/>
      <c r="HW295" s="100"/>
      <c r="HX295" s="100"/>
      <c r="HY295" s="100"/>
      <c r="HZ295" s="100"/>
      <c r="IA295" s="100"/>
      <c r="IB295" s="100"/>
      <c r="IC295" s="100"/>
      <c r="ID295" s="100"/>
      <c r="IE295" s="100"/>
      <c r="IF295" s="100"/>
      <c r="IG295" s="100"/>
      <c r="IH295" s="100"/>
      <c r="II295" s="100"/>
      <c r="IJ295" s="100"/>
      <c r="IK295" s="100"/>
      <c r="IL295" s="100"/>
      <c r="IM295" s="100"/>
      <c r="IN295" s="100"/>
      <c r="IO295" s="100"/>
      <c r="IP295" s="100"/>
      <c r="IQ295" s="100"/>
      <c r="IR295" s="100"/>
      <c r="IS295" s="100"/>
      <c r="IT295" s="100"/>
      <c r="IU295" s="100"/>
      <c r="IV295" s="100"/>
      <c r="IW295" s="100"/>
      <c r="IX295" s="100"/>
      <c r="IY295" s="100"/>
      <c r="IZ295" s="100"/>
      <c r="JA295" s="100"/>
    </row>
    <row r="296" spans="22:261"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0"/>
      <c r="FK296" s="100"/>
      <c r="FL296" s="100"/>
      <c r="FM296" s="100"/>
      <c r="FN296" s="100"/>
      <c r="FO296" s="100"/>
      <c r="FP296" s="100"/>
      <c r="FQ296" s="100"/>
      <c r="FR296" s="100"/>
      <c r="FS296" s="100"/>
      <c r="FT296" s="100"/>
      <c r="FU296" s="100"/>
      <c r="FV296" s="100"/>
      <c r="FW296" s="100"/>
      <c r="FX296" s="100"/>
      <c r="FY296" s="100"/>
      <c r="FZ296" s="100"/>
      <c r="GA296" s="100"/>
      <c r="GB296" s="100"/>
      <c r="GC296" s="100"/>
      <c r="GD296" s="100"/>
      <c r="GE296" s="100"/>
      <c r="GF296" s="100"/>
      <c r="GG296" s="100"/>
      <c r="GH296" s="100"/>
      <c r="GI296" s="100"/>
      <c r="GJ296" s="100"/>
      <c r="GK296" s="100"/>
      <c r="GL296" s="100"/>
      <c r="GM296" s="100"/>
      <c r="GN296" s="100"/>
      <c r="GO296" s="100"/>
      <c r="GP296" s="100"/>
      <c r="GQ296" s="100"/>
      <c r="GR296" s="100"/>
      <c r="GS296" s="100"/>
      <c r="GT296" s="100"/>
      <c r="GU296" s="100"/>
      <c r="GV296" s="100"/>
      <c r="GW296" s="100"/>
      <c r="GX296" s="100"/>
      <c r="GY296" s="100"/>
      <c r="GZ296" s="100"/>
      <c r="HA296" s="100"/>
      <c r="HB296" s="100"/>
      <c r="HC296" s="100"/>
      <c r="HD296" s="100"/>
      <c r="HE296" s="100"/>
      <c r="HF296" s="100"/>
      <c r="HG296" s="100"/>
      <c r="HH296" s="100"/>
      <c r="HI296" s="100"/>
      <c r="HJ296" s="100"/>
      <c r="HK296" s="100"/>
      <c r="HL296" s="100"/>
      <c r="HM296" s="100"/>
      <c r="HN296" s="100"/>
      <c r="HO296" s="100"/>
      <c r="HP296" s="100"/>
      <c r="HQ296" s="100"/>
      <c r="HR296" s="100"/>
      <c r="HS296" s="100"/>
      <c r="HT296" s="100"/>
      <c r="HU296" s="100"/>
      <c r="HV296" s="100"/>
      <c r="HW296" s="100"/>
      <c r="HX296" s="100"/>
      <c r="HY296" s="100"/>
      <c r="HZ296" s="100"/>
      <c r="IA296" s="100"/>
      <c r="IB296" s="100"/>
      <c r="IC296" s="100"/>
      <c r="ID296" s="100"/>
      <c r="IE296" s="100"/>
      <c r="IF296" s="100"/>
      <c r="IG296" s="100"/>
      <c r="IH296" s="100"/>
      <c r="II296" s="100"/>
      <c r="IJ296" s="100"/>
      <c r="IK296" s="100"/>
      <c r="IL296" s="100"/>
      <c r="IM296" s="100"/>
      <c r="IN296" s="100"/>
      <c r="IO296" s="100"/>
      <c r="IP296" s="100"/>
      <c r="IQ296" s="100"/>
      <c r="IR296" s="100"/>
      <c r="IS296" s="100"/>
      <c r="IT296" s="100"/>
      <c r="IU296" s="100"/>
      <c r="IV296" s="100"/>
      <c r="IW296" s="100"/>
      <c r="IX296" s="100"/>
      <c r="IY296" s="100"/>
      <c r="IZ296" s="100"/>
      <c r="JA296" s="100"/>
    </row>
    <row r="297" spans="22:261"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00"/>
      <c r="FK297" s="100"/>
      <c r="FL297" s="100"/>
      <c r="FM297" s="100"/>
      <c r="FN297" s="100"/>
      <c r="FO297" s="100"/>
      <c r="FP297" s="100"/>
      <c r="FQ297" s="100"/>
      <c r="FR297" s="100"/>
      <c r="FS297" s="100"/>
      <c r="FT297" s="100"/>
      <c r="FU297" s="100"/>
      <c r="FV297" s="100"/>
      <c r="FW297" s="100"/>
      <c r="FX297" s="100"/>
      <c r="FY297" s="100"/>
      <c r="FZ297" s="100"/>
      <c r="GA297" s="100"/>
      <c r="GB297" s="100"/>
      <c r="GC297" s="100"/>
      <c r="GD297" s="100"/>
      <c r="GE297" s="100"/>
      <c r="GF297" s="100"/>
      <c r="GG297" s="100"/>
      <c r="GH297" s="100"/>
      <c r="GI297" s="100"/>
      <c r="GJ297" s="100"/>
      <c r="GK297" s="100"/>
      <c r="GL297" s="100"/>
      <c r="GM297" s="100"/>
      <c r="GN297" s="100"/>
      <c r="GO297" s="100"/>
      <c r="GP297" s="100"/>
      <c r="GQ297" s="100"/>
      <c r="GR297" s="100"/>
      <c r="GS297" s="100"/>
      <c r="GT297" s="100"/>
      <c r="GU297" s="100"/>
      <c r="GV297" s="100"/>
      <c r="GW297" s="100"/>
      <c r="GX297" s="100"/>
      <c r="GY297" s="100"/>
      <c r="GZ297" s="100"/>
      <c r="HA297" s="100"/>
      <c r="HB297" s="100"/>
      <c r="HC297" s="100"/>
      <c r="HD297" s="100"/>
      <c r="HE297" s="100"/>
      <c r="HF297" s="100"/>
      <c r="HG297" s="100"/>
      <c r="HH297" s="100"/>
      <c r="HI297" s="100"/>
      <c r="HJ297" s="100"/>
      <c r="HK297" s="100"/>
      <c r="HL297" s="100"/>
      <c r="HM297" s="100"/>
      <c r="HN297" s="100"/>
      <c r="HO297" s="100"/>
      <c r="HP297" s="100"/>
      <c r="HQ297" s="100"/>
      <c r="HR297" s="100"/>
      <c r="HS297" s="100"/>
      <c r="HT297" s="100"/>
      <c r="HU297" s="100"/>
      <c r="HV297" s="100"/>
      <c r="HW297" s="100"/>
      <c r="HX297" s="100"/>
      <c r="HY297" s="100"/>
      <c r="HZ297" s="100"/>
      <c r="IA297" s="100"/>
      <c r="IB297" s="100"/>
      <c r="IC297" s="100"/>
      <c r="ID297" s="100"/>
      <c r="IE297" s="100"/>
      <c r="IF297" s="100"/>
      <c r="IG297" s="100"/>
      <c r="IH297" s="100"/>
      <c r="II297" s="100"/>
      <c r="IJ297" s="100"/>
      <c r="IK297" s="100"/>
      <c r="IL297" s="100"/>
      <c r="IM297" s="100"/>
      <c r="IN297" s="100"/>
      <c r="IO297" s="100"/>
      <c r="IP297" s="100"/>
      <c r="IQ297" s="100"/>
      <c r="IR297" s="100"/>
      <c r="IS297" s="100"/>
      <c r="IT297" s="100"/>
      <c r="IU297" s="100"/>
      <c r="IV297" s="100"/>
      <c r="IW297" s="100"/>
      <c r="IX297" s="100"/>
      <c r="IY297" s="100"/>
      <c r="IZ297" s="100"/>
      <c r="JA297" s="100"/>
    </row>
    <row r="298" spans="22:261"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  <c r="FF298" s="100"/>
      <c r="FG298" s="100"/>
      <c r="FH298" s="100"/>
      <c r="FI298" s="100"/>
      <c r="FJ298" s="100"/>
      <c r="FK298" s="100"/>
      <c r="FL298" s="100"/>
      <c r="FM298" s="100"/>
      <c r="FN298" s="100"/>
      <c r="FO298" s="100"/>
      <c r="FP298" s="100"/>
      <c r="FQ298" s="100"/>
      <c r="FR298" s="100"/>
      <c r="FS298" s="100"/>
      <c r="FT298" s="100"/>
      <c r="FU298" s="100"/>
      <c r="FV298" s="100"/>
      <c r="FW298" s="100"/>
      <c r="FX298" s="100"/>
      <c r="FY298" s="100"/>
      <c r="FZ298" s="100"/>
      <c r="GA298" s="100"/>
      <c r="GB298" s="100"/>
      <c r="GC298" s="100"/>
      <c r="GD298" s="100"/>
      <c r="GE298" s="100"/>
      <c r="GF298" s="100"/>
      <c r="GG298" s="100"/>
      <c r="GH298" s="100"/>
      <c r="GI298" s="100"/>
      <c r="GJ298" s="100"/>
      <c r="GK298" s="100"/>
      <c r="GL298" s="100"/>
      <c r="GM298" s="100"/>
      <c r="GN298" s="100"/>
      <c r="GO298" s="100"/>
      <c r="GP298" s="100"/>
      <c r="GQ298" s="100"/>
      <c r="GR298" s="100"/>
      <c r="GS298" s="100"/>
      <c r="GT298" s="100"/>
      <c r="GU298" s="100"/>
      <c r="GV298" s="100"/>
      <c r="GW298" s="100"/>
      <c r="GX298" s="100"/>
      <c r="GY298" s="100"/>
      <c r="GZ298" s="100"/>
      <c r="HA298" s="100"/>
      <c r="HB298" s="100"/>
      <c r="HC298" s="100"/>
      <c r="HD298" s="100"/>
      <c r="HE298" s="100"/>
      <c r="HF298" s="100"/>
      <c r="HG298" s="100"/>
      <c r="HH298" s="100"/>
      <c r="HI298" s="100"/>
      <c r="HJ298" s="100"/>
      <c r="HK298" s="100"/>
      <c r="HL298" s="100"/>
      <c r="HM298" s="100"/>
      <c r="HN298" s="100"/>
      <c r="HO298" s="100"/>
      <c r="HP298" s="100"/>
      <c r="HQ298" s="100"/>
      <c r="HR298" s="100"/>
      <c r="HS298" s="100"/>
      <c r="HT298" s="100"/>
      <c r="HU298" s="100"/>
      <c r="HV298" s="100"/>
      <c r="HW298" s="100"/>
      <c r="HX298" s="100"/>
      <c r="HY298" s="100"/>
      <c r="HZ298" s="100"/>
      <c r="IA298" s="100"/>
      <c r="IB298" s="100"/>
      <c r="IC298" s="100"/>
      <c r="ID298" s="100"/>
      <c r="IE298" s="100"/>
      <c r="IF298" s="100"/>
      <c r="IG298" s="100"/>
      <c r="IH298" s="100"/>
      <c r="II298" s="100"/>
      <c r="IJ298" s="100"/>
      <c r="IK298" s="100"/>
      <c r="IL298" s="100"/>
      <c r="IM298" s="100"/>
      <c r="IN298" s="100"/>
      <c r="IO298" s="100"/>
      <c r="IP298" s="100"/>
      <c r="IQ298" s="100"/>
      <c r="IR298" s="100"/>
      <c r="IS298" s="100"/>
      <c r="IT298" s="100"/>
      <c r="IU298" s="100"/>
      <c r="IV298" s="100"/>
      <c r="IW298" s="100"/>
      <c r="IX298" s="100"/>
      <c r="IY298" s="100"/>
      <c r="IZ298" s="100"/>
      <c r="JA298" s="100"/>
    </row>
    <row r="299" spans="22:261"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  <c r="EO299" s="100"/>
      <c r="EP299" s="100"/>
      <c r="EQ299" s="100"/>
      <c r="ER299" s="100"/>
      <c r="ES299" s="100"/>
      <c r="ET299" s="100"/>
      <c r="EU299" s="100"/>
      <c r="EV299" s="100"/>
      <c r="EW299" s="100"/>
      <c r="EX299" s="100"/>
      <c r="EY299" s="100"/>
      <c r="EZ299" s="100"/>
      <c r="FA299" s="100"/>
      <c r="FB299" s="100"/>
      <c r="FC299" s="100"/>
      <c r="FD299" s="100"/>
      <c r="FE299" s="100"/>
      <c r="FF299" s="100"/>
      <c r="FG299" s="100"/>
      <c r="FH299" s="100"/>
      <c r="FI299" s="100"/>
      <c r="FJ299" s="100"/>
      <c r="FK299" s="100"/>
      <c r="FL299" s="100"/>
      <c r="FM299" s="100"/>
      <c r="FN299" s="100"/>
      <c r="FO299" s="100"/>
      <c r="FP299" s="100"/>
      <c r="FQ299" s="100"/>
      <c r="FR299" s="100"/>
      <c r="FS299" s="100"/>
      <c r="FT299" s="100"/>
      <c r="FU299" s="100"/>
      <c r="FV299" s="100"/>
      <c r="FW299" s="100"/>
      <c r="FX299" s="100"/>
      <c r="FY299" s="100"/>
      <c r="FZ299" s="100"/>
      <c r="GA299" s="100"/>
      <c r="GB299" s="100"/>
      <c r="GC299" s="100"/>
      <c r="GD299" s="100"/>
      <c r="GE299" s="100"/>
      <c r="GF299" s="100"/>
      <c r="GG299" s="100"/>
      <c r="GH299" s="100"/>
      <c r="GI299" s="100"/>
      <c r="GJ299" s="100"/>
      <c r="GK299" s="100"/>
      <c r="GL299" s="100"/>
      <c r="GM299" s="100"/>
      <c r="GN299" s="100"/>
      <c r="GO299" s="100"/>
      <c r="GP299" s="100"/>
      <c r="GQ299" s="100"/>
      <c r="GR299" s="100"/>
      <c r="GS299" s="100"/>
      <c r="GT299" s="100"/>
      <c r="GU299" s="100"/>
      <c r="GV299" s="100"/>
      <c r="GW299" s="100"/>
      <c r="GX299" s="100"/>
      <c r="GY299" s="100"/>
      <c r="GZ299" s="100"/>
      <c r="HA299" s="100"/>
      <c r="HB299" s="100"/>
      <c r="HC299" s="100"/>
      <c r="HD299" s="100"/>
      <c r="HE299" s="100"/>
      <c r="HF299" s="100"/>
      <c r="HG299" s="100"/>
      <c r="HH299" s="100"/>
      <c r="HI299" s="100"/>
      <c r="HJ299" s="100"/>
      <c r="HK299" s="100"/>
      <c r="HL299" s="100"/>
      <c r="HM299" s="100"/>
      <c r="HN299" s="100"/>
      <c r="HO299" s="100"/>
      <c r="HP299" s="100"/>
      <c r="HQ299" s="100"/>
      <c r="HR299" s="100"/>
      <c r="HS299" s="100"/>
      <c r="HT299" s="100"/>
      <c r="HU299" s="100"/>
      <c r="HV299" s="100"/>
      <c r="HW299" s="100"/>
      <c r="HX299" s="100"/>
      <c r="HY299" s="100"/>
      <c r="HZ299" s="100"/>
      <c r="IA299" s="100"/>
      <c r="IB299" s="100"/>
      <c r="IC299" s="100"/>
      <c r="ID299" s="100"/>
      <c r="IE299" s="100"/>
      <c r="IF299" s="100"/>
      <c r="IG299" s="100"/>
      <c r="IH299" s="100"/>
      <c r="II299" s="100"/>
      <c r="IJ299" s="100"/>
      <c r="IK299" s="100"/>
      <c r="IL299" s="100"/>
      <c r="IM299" s="100"/>
      <c r="IN299" s="100"/>
      <c r="IO299" s="100"/>
      <c r="IP299" s="100"/>
      <c r="IQ299" s="100"/>
      <c r="IR299" s="100"/>
      <c r="IS299" s="100"/>
      <c r="IT299" s="100"/>
      <c r="IU299" s="100"/>
      <c r="IV299" s="100"/>
      <c r="IW299" s="100"/>
      <c r="IX299" s="100"/>
      <c r="IY299" s="100"/>
      <c r="IZ299" s="100"/>
      <c r="JA299" s="100"/>
    </row>
    <row r="300" spans="22:261"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  <c r="FF300" s="100"/>
      <c r="FG300" s="100"/>
      <c r="FH300" s="100"/>
      <c r="FI300" s="100"/>
      <c r="FJ300" s="100"/>
      <c r="FK300" s="100"/>
      <c r="FL300" s="100"/>
      <c r="FM300" s="100"/>
      <c r="FN300" s="100"/>
      <c r="FO300" s="100"/>
      <c r="FP300" s="100"/>
      <c r="FQ300" s="100"/>
      <c r="FR300" s="100"/>
      <c r="FS300" s="100"/>
      <c r="FT300" s="100"/>
      <c r="FU300" s="100"/>
      <c r="FV300" s="100"/>
      <c r="FW300" s="100"/>
      <c r="FX300" s="100"/>
      <c r="FY300" s="100"/>
      <c r="FZ300" s="100"/>
      <c r="GA300" s="100"/>
      <c r="GB300" s="100"/>
      <c r="GC300" s="100"/>
      <c r="GD300" s="100"/>
      <c r="GE300" s="100"/>
      <c r="GF300" s="100"/>
      <c r="GG300" s="100"/>
      <c r="GH300" s="100"/>
      <c r="GI300" s="100"/>
      <c r="GJ300" s="100"/>
      <c r="GK300" s="100"/>
      <c r="GL300" s="100"/>
      <c r="GM300" s="100"/>
      <c r="GN300" s="100"/>
      <c r="GO300" s="100"/>
      <c r="GP300" s="100"/>
      <c r="GQ300" s="100"/>
      <c r="GR300" s="100"/>
      <c r="GS300" s="100"/>
      <c r="GT300" s="100"/>
      <c r="GU300" s="100"/>
      <c r="GV300" s="100"/>
      <c r="GW300" s="100"/>
      <c r="GX300" s="100"/>
      <c r="GY300" s="100"/>
      <c r="GZ300" s="100"/>
      <c r="HA300" s="100"/>
      <c r="HB300" s="100"/>
      <c r="HC300" s="100"/>
      <c r="HD300" s="100"/>
      <c r="HE300" s="100"/>
      <c r="HF300" s="100"/>
      <c r="HG300" s="100"/>
      <c r="HH300" s="100"/>
      <c r="HI300" s="100"/>
      <c r="HJ300" s="100"/>
      <c r="HK300" s="100"/>
      <c r="HL300" s="100"/>
      <c r="HM300" s="100"/>
      <c r="HN300" s="100"/>
      <c r="HO300" s="100"/>
      <c r="HP300" s="100"/>
      <c r="HQ300" s="100"/>
      <c r="HR300" s="100"/>
      <c r="HS300" s="100"/>
      <c r="HT300" s="100"/>
      <c r="HU300" s="100"/>
      <c r="HV300" s="100"/>
      <c r="HW300" s="100"/>
      <c r="HX300" s="100"/>
      <c r="HY300" s="100"/>
      <c r="HZ300" s="100"/>
      <c r="IA300" s="100"/>
      <c r="IB300" s="100"/>
      <c r="IC300" s="100"/>
      <c r="ID300" s="100"/>
      <c r="IE300" s="100"/>
      <c r="IF300" s="100"/>
      <c r="IG300" s="100"/>
      <c r="IH300" s="100"/>
      <c r="II300" s="100"/>
      <c r="IJ300" s="100"/>
      <c r="IK300" s="100"/>
      <c r="IL300" s="100"/>
      <c r="IM300" s="100"/>
      <c r="IN300" s="100"/>
      <c r="IO300" s="100"/>
      <c r="IP300" s="100"/>
      <c r="IQ300" s="100"/>
      <c r="IR300" s="100"/>
      <c r="IS300" s="100"/>
      <c r="IT300" s="100"/>
      <c r="IU300" s="100"/>
      <c r="IV300" s="100"/>
      <c r="IW300" s="100"/>
      <c r="IX300" s="100"/>
      <c r="IY300" s="100"/>
      <c r="IZ300" s="100"/>
      <c r="JA300" s="100"/>
    </row>
    <row r="301" spans="22:261"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  <c r="EO301" s="100"/>
      <c r="EP301" s="100"/>
      <c r="EQ301" s="100"/>
      <c r="ER301" s="100"/>
      <c r="ES301" s="100"/>
      <c r="ET301" s="100"/>
      <c r="EU301" s="100"/>
      <c r="EV301" s="100"/>
      <c r="EW301" s="100"/>
      <c r="EX301" s="100"/>
      <c r="EY301" s="100"/>
      <c r="EZ301" s="100"/>
      <c r="FA301" s="100"/>
      <c r="FB301" s="100"/>
      <c r="FC301" s="100"/>
      <c r="FD301" s="100"/>
      <c r="FE301" s="100"/>
      <c r="FF301" s="100"/>
      <c r="FG301" s="100"/>
      <c r="FH301" s="100"/>
      <c r="FI301" s="100"/>
      <c r="FJ301" s="100"/>
      <c r="FK301" s="100"/>
      <c r="FL301" s="100"/>
      <c r="FM301" s="100"/>
      <c r="FN301" s="100"/>
      <c r="FO301" s="100"/>
      <c r="FP301" s="100"/>
      <c r="FQ301" s="100"/>
      <c r="FR301" s="100"/>
      <c r="FS301" s="100"/>
      <c r="FT301" s="100"/>
      <c r="FU301" s="100"/>
      <c r="FV301" s="100"/>
      <c r="FW301" s="100"/>
      <c r="FX301" s="100"/>
      <c r="FY301" s="100"/>
      <c r="FZ301" s="100"/>
      <c r="GA301" s="100"/>
      <c r="GB301" s="100"/>
      <c r="GC301" s="100"/>
      <c r="GD301" s="100"/>
      <c r="GE301" s="100"/>
      <c r="GF301" s="100"/>
      <c r="GG301" s="100"/>
      <c r="GH301" s="100"/>
      <c r="GI301" s="100"/>
      <c r="GJ301" s="100"/>
      <c r="GK301" s="100"/>
      <c r="GL301" s="100"/>
      <c r="GM301" s="100"/>
      <c r="GN301" s="100"/>
      <c r="GO301" s="100"/>
      <c r="GP301" s="100"/>
      <c r="GQ301" s="100"/>
      <c r="GR301" s="100"/>
      <c r="GS301" s="100"/>
      <c r="GT301" s="100"/>
      <c r="GU301" s="100"/>
      <c r="GV301" s="100"/>
      <c r="GW301" s="100"/>
      <c r="GX301" s="100"/>
      <c r="GY301" s="100"/>
      <c r="GZ301" s="100"/>
      <c r="HA301" s="100"/>
      <c r="HB301" s="100"/>
      <c r="HC301" s="100"/>
      <c r="HD301" s="100"/>
      <c r="HE301" s="100"/>
      <c r="HF301" s="100"/>
      <c r="HG301" s="100"/>
      <c r="HH301" s="100"/>
      <c r="HI301" s="100"/>
      <c r="HJ301" s="100"/>
      <c r="HK301" s="100"/>
      <c r="HL301" s="100"/>
      <c r="HM301" s="100"/>
      <c r="HN301" s="100"/>
      <c r="HO301" s="100"/>
      <c r="HP301" s="100"/>
      <c r="HQ301" s="100"/>
      <c r="HR301" s="100"/>
      <c r="HS301" s="100"/>
      <c r="HT301" s="100"/>
      <c r="HU301" s="100"/>
      <c r="HV301" s="100"/>
      <c r="HW301" s="100"/>
      <c r="HX301" s="100"/>
      <c r="HY301" s="100"/>
      <c r="HZ301" s="100"/>
      <c r="IA301" s="100"/>
      <c r="IB301" s="100"/>
      <c r="IC301" s="100"/>
      <c r="ID301" s="100"/>
      <c r="IE301" s="100"/>
      <c r="IF301" s="100"/>
      <c r="IG301" s="100"/>
      <c r="IH301" s="100"/>
      <c r="II301" s="100"/>
      <c r="IJ301" s="100"/>
      <c r="IK301" s="100"/>
      <c r="IL301" s="100"/>
      <c r="IM301" s="100"/>
      <c r="IN301" s="100"/>
      <c r="IO301" s="100"/>
      <c r="IP301" s="100"/>
      <c r="IQ301" s="100"/>
      <c r="IR301" s="100"/>
      <c r="IS301" s="100"/>
      <c r="IT301" s="100"/>
      <c r="IU301" s="100"/>
      <c r="IV301" s="100"/>
      <c r="IW301" s="100"/>
      <c r="IX301" s="100"/>
      <c r="IY301" s="100"/>
      <c r="IZ301" s="100"/>
      <c r="JA301" s="100"/>
    </row>
    <row r="302" spans="22:261"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  <c r="EO302" s="100"/>
      <c r="EP302" s="100"/>
      <c r="EQ302" s="100"/>
      <c r="ER302" s="100"/>
      <c r="ES302" s="100"/>
      <c r="ET302" s="100"/>
      <c r="EU302" s="100"/>
      <c r="EV302" s="100"/>
      <c r="EW302" s="100"/>
      <c r="EX302" s="100"/>
      <c r="EY302" s="100"/>
      <c r="EZ302" s="100"/>
      <c r="FA302" s="100"/>
      <c r="FB302" s="100"/>
      <c r="FC302" s="100"/>
      <c r="FD302" s="100"/>
      <c r="FE302" s="100"/>
      <c r="FF302" s="100"/>
      <c r="FG302" s="100"/>
      <c r="FH302" s="100"/>
      <c r="FI302" s="100"/>
      <c r="FJ302" s="100"/>
      <c r="FK302" s="100"/>
      <c r="FL302" s="100"/>
      <c r="FM302" s="100"/>
      <c r="FN302" s="100"/>
      <c r="FO302" s="100"/>
      <c r="FP302" s="100"/>
      <c r="FQ302" s="100"/>
      <c r="FR302" s="100"/>
      <c r="FS302" s="100"/>
      <c r="FT302" s="100"/>
      <c r="FU302" s="100"/>
      <c r="FV302" s="100"/>
      <c r="FW302" s="100"/>
      <c r="FX302" s="100"/>
      <c r="FY302" s="100"/>
      <c r="FZ302" s="100"/>
      <c r="GA302" s="100"/>
      <c r="GB302" s="100"/>
      <c r="GC302" s="100"/>
      <c r="GD302" s="100"/>
      <c r="GE302" s="100"/>
      <c r="GF302" s="100"/>
      <c r="GG302" s="100"/>
      <c r="GH302" s="100"/>
      <c r="GI302" s="100"/>
      <c r="GJ302" s="100"/>
      <c r="GK302" s="100"/>
      <c r="GL302" s="100"/>
      <c r="GM302" s="100"/>
      <c r="GN302" s="100"/>
      <c r="GO302" s="100"/>
      <c r="GP302" s="100"/>
      <c r="GQ302" s="100"/>
      <c r="GR302" s="100"/>
      <c r="GS302" s="100"/>
      <c r="GT302" s="100"/>
      <c r="GU302" s="100"/>
      <c r="GV302" s="100"/>
      <c r="GW302" s="100"/>
      <c r="GX302" s="100"/>
      <c r="GY302" s="100"/>
      <c r="GZ302" s="100"/>
      <c r="HA302" s="100"/>
      <c r="HB302" s="100"/>
      <c r="HC302" s="100"/>
      <c r="HD302" s="100"/>
      <c r="HE302" s="100"/>
      <c r="HF302" s="100"/>
      <c r="HG302" s="100"/>
      <c r="HH302" s="100"/>
      <c r="HI302" s="100"/>
      <c r="HJ302" s="100"/>
      <c r="HK302" s="100"/>
      <c r="HL302" s="100"/>
      <c r="HM302" s="100"/>
      <c r="HN302" s="100"/>
      <c r="HO302" s="100"/>
      <c r="HP302" s="100"/>
      <c r="HQ302" s="100"/>
      <c r="HR302" s="100"/>
      <c r="HS302" s="100"/>
      <c r="HT302" s="100"/>
      <c r="HU302" s="100"/>
      <c r="HV302" s="100"/>
      <c r="HW302" s="100"/>
      <c r="HX302" s="100"/>
      <c r="HY302" s="100"/>
      <c r="HZ302" s="100"/>
      <c r="IA302" s="100"/>
      <c r="IB302" s="100"/>
      <c r="IC302" s="100"/>
      <c r="ID302" s="100"/>
      <c r="IE302" s="100"/>
      <c r="IF302" s="100"/>
      <c r="IG302" s="100"/>
      <c r="IH302" s="100"/>
      <c r="II302" s="100"/>
      <c r="IJ302" s="100"/>
      <c r="IK302" s="100"/>
      <c r="IL302" s="100"/>
      <c r="IM302" s="100"/>
      <c r="IN302" s="100"/>
      <c r="IO302" s="100"/>
      <c r="IP302" s="100"/>
      <c r="IQ302" s="100"/>
      <c r="IR302" s="100"/>
      <c r="IS302" s="100"/>
      <c r="IT302" s="100"/>
      <c r="IU302" s="100"/>
      <c r="IV302" s="100"/>
      <c r="IW302" s="100"/>
      <c r="IX302" s="100"/>
      <c r="IY302" s="100"/>
      <c r="IZ302" s="100"/>
      <c r="JA302" s="100"/>
    </row>
    <row r="303" spans="22:261"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  <c r="EO303" s="100"/>
      <c r="EP303" s="100"/>
      <c r="EQ303" s="100"/>
      <c r="ER303" s="100"/>
      <c r="ES303" s="100"/>
      <c r="ET303" s="100"/>
      <c r="EU303" s="100"/>
      <c r="EV303" s="100"/>
      <c r="EW303" s="100"/>
      <c r="EX303" s="100"/>
      <c r="EY303" s="100"/>
      <c r="EZ303" s="100"/>
      <c r="FA303" s="100"/>
      <c r="FB303" s="100"/>
      <c r="FC303" s="100"/>
      <c r="FD303" s="100"/>
      <c r="FE303" s="100"/>
      <c r="FF303" s="100"/>
      <c r="FG303" s="100"/>
      <c r="FH303" s="100"/>
      <c r="FI303" s="100"/>
      <c r="FJ303" s="100"/>
      <c r="FK303" s="100"/>
      <c r="FL303" s="100"/>
      <c r="FM303" s="100"/>
      <c r="FN303" s="100"/>
      <c r="FO303" s="100"/>
      <c r="FP303" s="100"/>
      <c r="FQ303" s="100"/>
      <c r="FR303" s="100"/>
      <c r="FS303" s="100"/>
      <c r="FT303" s="100"/>
      <c r="FU303" s="100"/>
      <c r="FV303" s="100"/>
      <c r="FW303" s="100"/>
      <c r="FX303" s="100"/>
      <c r="FY303" s="100"/>
      <c r="FZ303" s="100"/>
      <c r="GA303" s="100"/>
      <c r="GB303" s="100"/>
      <c r="GC303" s="100"/>
      <c r="GD303" s="100"/>
      <c r="GE303" s="100"/>
      <c r="GF303" s="100"/>
      <c r="GG303" s="100"/>
      <c r="GH303" s="100"/>
      <c r="GI303" s="100"/>
      <c r="GJ303" s="100"/>
      <c r="GK303" s="100"/>
      <c r="GL303" s="100"/>
      <c r="GM303" s="100"/>
      <c r="GN303" s="100"/>
      <c r="GO303" s="100"/>
      <c r="GP303" s="100"/>
      <c r="GQ303" s="100"/>
      <c r="GR303" s="100"/>
      <c r="GS303" s="100"/>
      <c r="GT303" s="100"/>
      <c r="GU303" s="100"/>
      <c r="GV303" s="100"/>
      <c r="GW303" s="100"/>
      <c r="GX303" s="100"/>
      <c r="GY303" s="100"/>
      <c r="GZ303" s="100"/>
      <c r="HA303" s="100"/>
      <c r="HB303" s="100"/>
      <c r="HC303" s="100"/>
      <c r="HD303" s="100"/>
      <c r="HE303" s="100"/>
      <c r="HF303" s="100"/>
      <c r="HG303" s="100"/>
      <c r="HH303" s="100"/>
      <c r="HI303" s="100"/>
      <c r="HJ303" s="100"/>
      <c r="HK303" s="100"/>
      <c r="HL303" s="100"/>
      <c r="HM303" s="100"/>
      <c r="HN303" s="100"/>
      <c r="HO303" s="100"/>
      <c r="HP303" s="100"/>
      <c r="HQ303" s="100"/>
      <c r="HR303" s="100"/>
      <c r="HS303" s="100"/>
      <c r="HT303" s="100"/>
      <c r="HU303" s="100"/>
      <c r="HV303" s="100"/>
      <c r="HW303" s="100"/>
      <c r="HX303" s="100"/>
      <c r="HY303" s="100"/>
      <c r="HZ303" s="100"/>
      <c r="IA303" s="100"/>
      <c r="IB303" s="100"/>
      <c r="IC303" s="100"/>
      <c r="ID303" s="100"/>
      <c r="IE303" s="100"/>
      <c r="IF303" s="100"/>
      <c r="IG303" s="100"/>
      <c r="IH303" s="100"/>
      <c r="II303" s="100"/>
      <c r="IJ303" s="100"/>
      <c r="IK303" s="100"/>
      <c r="IL303" s="100"/>
      <c r="IM303" s="100"/>
      <c r="IN303" s="100"/>
      <c r="IO303" s="100"/>
      <c r="IP303" s="100"/>
      <c r="IQ303" s="100"/>
      <c r="IR303" s="100"/>
      <c r="IS303" s="100"/>
      <c r="IT303" s="100"/>
      <c r="IU303" s="100"/>
      <c r="IV303" s="100"/>
      <c r="IW303" s="100"/>
      <c r="IX303" s="100"/>
      <c r="IY303" s="100"/>
      <c r="IZ303" s="100"/>
      <c r="JA303" s="100"/>
    </row>
    <row r="304" spans="22:261"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  <c r="EO304" s="100"/>
      <c r="EP304" s="100"/>
      <c r="EQ304" s="100"/>
      <c r="ER304" s="100"/>
      <c r="ES304" s="100"/>
      <c r="ET304" s="100"/>
      <c r="EU304" s="100"/>
      <c r="EV304" s="100"/>
      <c r="EW304" s="100"/>
      <c r="EX304" s="100"/>
      <c r="EY304" s="100"/>
      <c r="EZ304" s="100"/>
      <c r="FA304" s="100"/>
      <c r="FB304" s="100"/>
      <c r="FC304" s="100"/>
      <c r="FD304" s="100"/>
      <c r="FE304" s="100"/>
      <c r="FF304" s="100"/>
      <c r="FG304" s="100"/>
      <c r="FH304" s="100"/>
      <c r="FI304" s="100"/>
      <c r="FJ304" s="100"/>
      <c r="FK304" s="100"/>
      <c r="FL304" s="100"/>
      <c r="FM304" s="100"/>
      <c r="FN304" s="100"/>
      <c r="FO304" s="100"/>
      <c r="FP304" s="100"/>
      <c r="FQ304" s="100"/>
      <c r="FR304" s="100"/>
      <c r="FS304" s="100"/>
      <c r="FT304" s="100"/>
      <c r="FU304" s="100"/>
      <c r="FV304" s="100"/>
      <c r="FW304" s="100"/>
      <c r="FX304" s="100"/>
      <c r="FY304" s="100"/>
      <c r="FZ304" s="100"/>
      <c r="GA304" s="100"/>
      <c r="GB304" s="100"/>
      <c r="GC304" s="100"/>
      <c r="GD304" s="100"/>
      <c r="GE304" s="100"/>
      <c r="GF304" s="100"/>
      <c r="GG304" s="100"/>
      <c r="GH304" s="100"/>
      <c r="GI304" s="100"/>
      <c r="GJ304" s="100"/>
      <c r="GK304" s="100"/>
      <c r="GL304" s="100"/>
      <c r="GM304" s="100"/>
      <c r="GN304" s="100"/>
      <c r="GO304" s="100"/>
      <c r="GP304" s="100"/>
      <c r="GQ304" s="100"/>
      <c r="GR304" s="100"/>
      <c r="GS304" s="100"/>
      <c r="GT304" s="100"/>
      <c r="GU304" s="100"/>
      <c r="GV304" s="100"/>
      <c r="GW304" s="100"/>
      <c r="GX304" s="100"/>
      <c r="GY304" s="100"/>
      <c r="GZ304" s="100"/>
      <c r="HA304" s="100"/>
      <c r="HB304" s="100"/>
      <c r="HC304" s="100"/>
      <c r="HD304" s="100"/>
      <c r="HE304" s="100"/>
      <c r="HF304" s="100"/>
      <c r="HG304" s="100"/>
      <c r="HH304" s="100"/>
      <c r="HI304" s="100"/>
      <c r="HJ304" s="100"/>
      <c r="HK304" s="100"/>
      <c r="HL304" s="100"/>
      <c r="HM304" s="100"/>
      <c r="HN304" s="100"/>
      <c r="HO304" s="100"/>
      <c r="HP304" s="100"/>
      <c r="HQ304" s="100"/>
      <c r="HR304" s="100"/>
      <c r="HS304" s="100"/>
      <c r="HT304" s="100"/>
      <c r="HU304" s="100"/>
      <c r="HV304" s="100"/>
      <c r="HW304" s="100"/>
      <c r="HX304" s="100"/>
      <c r="HY304" s="100"/>
      <c r="HZ304" s="100"/>
      <c r="IA304" s="100"/>
      <c r="IB304" s="100"/>
      <c r="IC304" s="100"/>
      <c r="ID304" s="100"/>
      <c r="IE304" s="100"/>
      <c r="IF304" s="100"/>
      <c r="IG304" s="100"/>
      <c r="IH304" s="100"/>
      <c r="II304" s="100"/>
      <c r="IJ304" s="100"/>
      <c r="IK304" s="100"/>
      <c r="IL304" s="100"/>
      <c r="IM304" s="100"/>
      <c r="IN304" s="100"/>
      <c r="IO304" s="100"/>
      <c r="IP304" s="100"/>
      <c r="IQ304" s="100"/>
      <c r="IR304" s="100"/>
      <c r="IS304" s="100"/>
      <c r="IT304" s="100"/>
      <c r="IU304" s="100"/>
      <c r="IV304" s="100"/>
      <c r="IW304" s="100"/>
      <c r="IX304" s="100"/>
      <c r="IY304" s="100"/>
      <c r="IZ304" s="100"/>
      <c r="JA304" s="100"/>
    </row>
    <row r="305" spans="22:261"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  <c r="EO305" s="100"/>
      <c r="EP305" s="100"/>
      <c r="EQ305" s="100"/>
      <c r="ER305" s="100"/>
      <c r="ES305" s="100"/>
      <c r="ET305" s="100"/>
      <c r="EU305" s="100"/>
      <c r="EV305" s="100"/>
      <c r="EW305" s="100"/>
      <c r="EX305" s="100"/>
      <c r="EY305" s="100"/>
      <c r="EZ305" s="100"/>
      <c r="FA305" s="100"/>
      <c r="FB305" s="100"/>
      <c r="FC305" s="100"/>
      <c r="FD305" s="100"/>
      <c r="FE305" s="100"/>
      <c r="FF305" s="100"/>
      <c r="FG305" s="100"/>
      <c r="FH305" s="100"/>
      <c r="FI305" s="100"/>
      <c r="FJ305" s="100"/>
      <c r="FK305" s="100"/>
      <c r="FL305" s="100"/>
      <c r="FM305" s="100"/>
      <c r="FN305" s="100"/>
      <c r="FO305" s="100"/>
      <c r="FP305" s="100"/>
      <c r="FQ305" s="100"/>
      <c r="FR305" s="100"/>
      <c r="FS305" s="100"/>
      <c r="FT305" s="100"/>
      <c r="FU305" s="100"/>
      <c r="FV305" s="100"/>
      <c r="FW305" s="100"/>
      <c r="FX305" s="100"/>
      <c r="FY305" s="100"/>
      <c r="FZ305" s="100"/>
      <c r="GA305" s="100"/>
      <c r="GB305" s="100"/>
      <c r="GC305" s="100"/>
      <c r="GD305" s="100"/>
      <c r="GE305" s="100"/>
      <c r="GF305" s="100"/>
      <c r="GG305" s="100"/>
      <c r="GH305" s="100"/>
      <c r="GI305" s="100"/>
      <c r="GJ305" s="100"/>
      <c r="GK305" s="100"/>
      <c r="GL305" s="100"/>
      <c r="GM305" s="100"/>
      <c r="GN305" s="100"/>
      <c r="GO305" s="100"/>
      <c r="GP305" s="100"/>
      <c r="GQ305" s="100"/>
      <c r="GR305" s="100"/>
      <c r="GS305" s="100"/>
      <c r="GT305" s="100"/>
      <c r="GU305" s="100"/>
      <c r="GV305" s="100"/>
      <c r="GW305" s="100"/>
      <c r="GX305" s="100"/>
      <c r="GY305" s="100"/>
      <c r="GZ305" s="100"/>
      <c r="HA305" s="100"/>
      <c r="HB305" s="100"/>
      <c r="HC305" s="100"/>
      <c r="HD305" s="100"/>
      <c r="HE305" s="100"/>
      <c r="HF305" s="100"/>
      <c r="HG305" s="100"/>
      <c r="HH305" s="100"/>
      <c r="HI305" s="100"/>
      <c r="HJ305" s="100"/>
      <c r="HK305" s="100"/>
      <c r="HL305" s="100"/>
      <c r="HM305" s="100"/>
      <c r="HN305" s="100"/>
      <c r="HO305" s="100"/>
      <c r="HP305" s="100"/>
      <c r="HQ305" s="100"/>
      <c r="HR305" s="100"/>
      <c r="HS305" s="100"/>
      <c r="HT305" s="100"/>
      <c r="HU305" s="100"/>
      <c r="HV305" s="100"/>
      <c r="HW305" s="100"/>
      <c r="HX305" s="100"/>
      <c r="HY305" s="100"/>
      <c r="HZ305" s="100"/>
      <c r="IA305" s="100"/>
      <c r="IB305" s="100"/>
      <c r="IC305" s="100"/>
      <c r="ID305" s="100"/>
      <c r="IE305" s="100"/>
      <c r="IF305" s="100"/>
      <c r="IG305" s="100"/>
      <c r="IH305" s="100"/>
      <c r="II305" s="100"/>
      <c r="IJ305" s="100"/>
      <c r="IK305" s="100"/>
      <c r="IL305" s="100"/>
      <c r="IM305" s="100"/>
      <c r="IN305" s="100"/>
      <c r="IO305" s="100"/>
      <c r="IP305" s="100"/>
      <c r="IQ305" s="100"/>
      <c r="IR305" s="100"/>
      <c r="IS305" s="100"/>
      <c r="IT305" s="100"/>
      <c r="IU305" s="100"/>
      <c r="IV305" s="100"/>
      <c r="IW305" s="100"/>
      <c r="IX305" s="100"/>
      <c r="IY305" s="100"/>
      <c r="IZ305" s="100"/>
      <c r="JA305" s="100"/>
    </row>
    <row r="306" spans="22:261"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100"/>
      <c r="FE306" s="100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100"/>
      <c r="GK306" s="100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100"/>
      <c r="HQ306" s="100"/>
      <c r="HR306" s="100"/>
      <c r="HS306" s="100"/>
      <c r="HT306" s="100"/>
      <c r="HU306" s="100"/>
      <c r="HV306" s="100"/>
      <c r="HW306" s="100"/>
      <c r="HX306" s="100"/>
      <c r="HY306" s="100"/>
      <c r="HZ306" s="100"/>
      <c r="IA306" s="100"/>
      <c r="IB306" s="100"/>
      <c r="IC306" s="100"/>
      <c r="ID306" s="100"/>
      <c r="IE306" s="100"/>
      <c r="IF306" s="100"/>
      <c r="IG306" s="100"/>
      <c r="IH306" s="100"/>
      <c r="II306" s="100"/>
      <c r="IJ306" s="100"/>
      <c r="IK306" s="100"/>
      <c r="IL306" s="100"/>
      <c r="IM306" s="100"/>
      <c r="IN306" s="100"/>
      <c r="IO306" s="100"/>
      <c r="IP306" s="100"/>
      <c r="IQ306" s="100"/>
      <c r="IR306" s="100"/>
      <c r="IS306" s="100"/>
      <c r="IT306" s="100"/>
      <c r="IU306" s="100"/>
      <c r="IV306" s="100"/>
      <c r="IW306" s="100"/>
      <c r="IX306" s="100"/>
      <c r="IY306" s="100"/>
      <c r="IZ306" s="100"/>
      <c r="JA306" s="100"/>
    </row>
    <row r="307" spans="22:261"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  <c r="EO307" s="100"/>
      <c r="EP307" s="100"/>
      <c r="EQ307" s="100"/>
      <c r="ER307" s="100"/>
      <c r="ES307" s="100"/>
      <c r="ET307" s="100"/>
      <c r="EU307" s="100"/>
      <c r="EV307" s="100"/>
      <c r="EW307" s="100"/>
      <c r="EX307" s="100"/>
      <c r="EY307" s="100"/>
      <c r="EZ307" s="100"/>
      <c r="FA307" s="100"/>
      <c r="FB307" s="100"/>
      <c r="FC307" s="100"/>
      <c r="FD307" s="100"/>
      <c r="FE307" s="100"/>
      <c r="FF307" s="100"/>
      <c r="FG307" s="100"/>
      <c r="FH307" s="100"/>
      <c r="FI307" s="100"/>
      <c r="FJ307" s="100"/>
      <c r="FK307" s="100"/>
      <c r="FL307" s="100"/>
      <c r="FM307" s="100"/>
      <c r="FN307" s="100"/>
      <c r="FO307" s="100"/>
      <c r="FP307" s="100"/>
      <c r="FQ307" s="100"/>
      <c r="FR307" s="100"/>
      <c r="FS307" s="100"/>
      <c r="FT307" s="100"/>
      <c r="FU307" s="100"/>
      <c r="FV307" s="100"/>
      <c r="FW307" s="100"/>
      <c r="FX307" s="100"/>
      <c r="FY307" s="100"/>
      <c r="FZ307" s="100"/>
      <c r="GA307" s="100"/>
      <c r="GB307" s="100"/>
      <c r="GC307" s="100"/>
      <c r="GD307" s="100"/>
      <c r="GE307" s="100"/>
      <c r="GF307" s="100"/>
      <c r="GG307" s="100"/>
      <c r="GH307" s="100"/>
      <c r="GI307" s="100"/>
      <c r="GJ307" s="100"/>
      <c r="GK307" s="100"/>
      <c r="GL307" s="100"/>
      <c r="GM307" s="100"/>
      <c r="GN307" s="100"/>
      <c r="GO307" s="100"/>
      <c r="GP307" s="100"/>
      <c r="GQ307" s="100"/>
      <c r="GR307" s="100"/>
      <c r="GS307" s="100"/>
      <c r="GT307" s="100"/>
      <c r="GU307" s="100"/>
      <c r="GV307" s="100"/>
      <c r="GW307" s="100"/>
      <c r="GX307" s="100"/>
      <c r="GY307" s="100"/>
      <c r="GZ307" s="100"/>
      <c r="HA307" s="100"/>
      <c r="HB307" s="100"/>
      <c r="HC307" s="100"/>
      <c r="HD307" s="100"/>
      <c r="HE307" s="100"/>
      <c r="HF307" s="100"/>
      <c r="HG307" s="100"/>
      <c r="HH307" s="100"/>
      <c r="HI307" s="100"/>
      <c r="HJ307" s="100"/>
      <c r="HK307" s="100"/>
      <c r="HL307" s="100"/>
      <c r="HM307" s="100"/>
      <c r="HN307" s="100"/>
      <c r="HO307" s="100"/>
      <c r="HP307" s="100"/>
      <c r="HQ307" s="100"/>
      <c r="HR307" s="100"/>
      <c r="HS307" s="100"/>
      <c r="HT307" s="100"/>
      <c r="HU307" s="100"/>
      <c r="HV307" s="100"/>
      <c r="HW307" s="100"/>
      <c r="HX307" s="100"/>
      <c r="HY307" s="100"/>
      <c r="HZ307" s="100"/>
      <c r="IA307" s="100"/>
      <c r="IB307" s="100"/>
      <c r="IC307" s="100"/>
      <c r="ID307" s="100"/>
      <c r="IE307" s="100"/>
      <c r="IF307" s="100"/>
      <c r="IG307" s="100"/>
      <c r="IH307" s="100"/>
      <c r="II307" s="100"/>
      <c r="IJ307" s="100"/>
      <c r="IK307" s="100"/>
      <c r="IL307" s="100"/>
      <c r="IM307" s="100"/>
      <c r="IN307" s="100"/>
      <c r="IO307" s="100"/>
      <c r="IP307" s="100"/>
      <c r="IQ307" s="100"/>
      <c r="IR307" s="100"/>
      <c r="IS307" s="100"/>
      <c r="IT307" s="100"/>
      <c r="IU307" s="100"/>
      <c r="IV307" s="100"/>
      <c r="IW307" s="100"/>
      <c r="IX307" s="100"/>
      <c r="IY307" s="100"/>
      <c r="IZ307" s="100"/>
      <c r="JA307" s="100"/>
    </row>
    <row r="308" spans="22:261"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  <c r="EO308" s="100"/>
      <c r="EP308" s="100"/>
      <c r="EQ308" s="100"/>
      <c r="ER308" s="100"/>
      <c r="ES308" s="100"/>
      <c r="ET308" s="100"/>
      <c r="EU308" s="100"/>
      <c r="EV308" s="100"/>
      <c r="EW308" s="100"/>
      <c r="EX308" s="100"/>
      <c r="EY308" s="100"/>
      <c r="EZ308" s="100"/>
      <c r="FA308" s="100"/>
      <c r="FB308" s="100"/>
      <c r="FC308" s="100"/>
      <c r="FD308" s="100"/>
      <c r="FE308" s="100"/>
      <c r="FF308" s="100"/>
      <c r="FG308" s="100"/>
      <c r="FH308" s="100"/>
      <c r="FI308" s="100"/>
      <c r="FJ308" s="100"/>
      <c r="FK308" s="100"/>
      <c r="FL308" s="100"/>
      <c r="FM308" s="100"/>
      <c r="FN308" s="100"/>
      <c r="FO308" s="100"/>
      <c r="FP308" s="100"/>
      <c r="FQ308" s="100"/>
      <c r="FR308" s="100"/>
      <c r="FS308" s="100"/>
      <c r="FT308" s="100"/>
      <c r="FU308" s="100"/>
      <c r="FV308" s="100"/>
      <c r="FW308" s="100"/>
      <c r="FX308" s="100"/>
      <c r="FY308" s="100"/>
      <c r="FZ308" s="100"/>
      <c r="GA308" s="100"/>
      <c r="GB308" s="100"/>
      <c r="GC308" s="100"/>
      <c r="GD308" s="100"/>
      <c r="GE308" s="100"/>
      <c r="GF308" s="100"/>
      <c r="GG308" s="100"/>
      <c r="GH308" s="100"/>
      <c r="GI308" s="100"/>
      <c r="GJ308" s="100"/>
      <c r="GK308" s="100"/>
      <c r="GL308" s="100"/>
      <c r="GM308" s="100"/>
      <c r="GN308" s="100"/>
      <c r="GO308" s="100"/>
      <c r="GP308" s="100"/>
      <c r="GQ308" s="100"/>
      <c r="GR308" s="100"/>
      <c r="GS308" s="100"/>
      <c r="GT308" s="100"/>
      <c r="GU308" s="100"/>
      <c r="GV308" s="100"/>
      <c r="GW308" s="100"/>
      <c r="GX308" s="100"/>
      <c r="GY308" s="100"/>
      <c r="GZ308" s="100"/>
      <c r="HA308" s="100"/>
      <c r="HB308" s="100"/>
      <c r="HC308" s="100"/>
      <c r="HD308" s="100"/>
      <c r="HE308" s="100"/>
      <c r="HF308" s="100"/>
      <c r="HG308" s="100"/>
      <c r="HH308" s="100"/>
      <c r="HI308" s="100"/>
      <c r="HJ308" s="100"/>
      <c r="HK308" s="100"/>
      <c r="HL308" s="100"/>
      <c r="HM308" s="100"/>
      <c r="HN308" s="100"/>
      <c r="HO308" s="100"/>
      <c r="HP308" s="100"/>
      <c r="HQ308" s="100"/>
      <c r="HR308" s="100"/>
      <c r="HS308" s="100"/>
      <c r="HT308" s="100"/>
      <c r="HU308" s="100"/>
      <c r="HV308" s="100"/>
      <c r="HW308" s="100"/>
      <c r="HX308" s="100"/>
      <c r="HY308" s="100"/>
      <c r="HZ308" s="100"/>
      <c r="IA308" s="100"/>
      <c r="IB308" s="100"/>
      <c r="IC308" s="100"/>
      <c r="ID308" s="100"/>
      <c r="IE308" s="100"/>
      <c r="IF308" s="100"/>
      <c r="IG308" s="100"/>
      <c r="IH308" s="100"/>
      <c r="II308" s="100"/>
      <c r="IJ308" s="100"/>
      <c r="IK308" s="100"/>
      <c r="IL308" s="100"/>
      <c r="IM308" s="100"/>
      <c r="IN308" s="100"/>
      <c r="IO308" s="100"/>
      <c r="IP308" s="100"/>
      <c r="IQ308" s="100"/>
      <c r="IR308" s="100"/>
      <c r="IS308" s="100"/>
      <c r="IT308" s="100"/>
      <c r="IU308" s="100"/>
      <c r="IV308" s="100"/>
      <c r="IW308" s="100"/>
      <c r="IX308" s="100"/>
      <c r="IY308" s="100"/>
      <c r="IZ308" s="100"/>
      <c r="JA308" s="100"/>
    </row>
    <row r="309" spans="22:261"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  <c r="EO309" s="100"/>
      <c r="EP309" s="100"/>
      <c r="EQ309" s="100"/>
      <c r="ER309" s="100"/>
      <c r="ES309" s="100"/>
      <c r="ET309" s="100"/>
      <c r="EU309" s="100"/>
      <c r="EV309" s="100"/>
      <c r="EW309" s="100"/>
      <c r="EX309" s="100"/>
      <c r="EY309" s="100"/>
      <c r="EZ309" s="100"/>
      <c r="FA309" s="100"/>
      <c r="FB309" s="100"/>
      <c r="FC309" s="100"/>
      <c r="FD309" s="100"/>
      <c r="FE309" s="100"/>
      <c r="FF309" s="100"/>
      <c r="FG309" s="100"/>
      <c r="FH309" s="100"/>
      <c r="FI309" s="100"/>
      <c r="FJ309" s="100"/>
      <c r="FK309" s="100"/>
      <c r="FL309" s="100"/>
      <c r="FM309" s="100"/>
      <c r="FN309" s="100"/>
      <c r="FO309" s="100"/>
      <c r="FP309" s="100"/>
      <c r="FQ309" s="100"/>
      <c r="FR309" s="100"/>
      <c r="FS309" s="100"/>
      <c r="FT309" s="100"/>
      <c r="FU309" s="100"/>
      <c r="FV309" s="100"/>
      <c r="FW309" s="100"/>
      <c r="FX309" s="100"/>
      <c r="FY309" s="100"/>
      <c r="FZ309" s="100"/>
      <c r="GA309" s="100"/>
      <c r="GB309" s="100"/>
      <c r="GC309" s="100"/>
      <c r="GD309" s="100"/>
      <c r="GE309" s="100"/>
      <c r="GF309" s="100"/>
      <c r="GG309" s="100"/>
      <c r="GH309" s="100"/>
      <c r="GI309" s="100"/>
      <c r="GJ309" s="100"/>
      <c r="GK309" s="100"/>
      <c r="GL309" s="100"/>
      <c r="GM309" s="100"/>
      <c r="GN309" s="100"/>
      <c r="GO309" s="100"/>
      <c r="GP309" s="100"/>
      <c r="GQ309" s="100"/>
      <c r="GR309" s="100"/>
      <c r="GS309" s="100"/>
      <c r="GT309" s="100"/>
      <c r="GU309" s="100"/>
      <c r="GV309" s="100"/>
      <c r="GW309" s="100"/>
      <c r="GX309" s="100"/>
      <c r="GY309" s="100"/>
      <c r="GZ309" s="100"/>
      <c r="HA309" s="100"/>
      <c r="HB309" s="100"/>
      <c r="HC309" s="100"/>
      <c r="HD309" s="100"/>
      <c r="HE309" s="100"/>
      <c r="HF309" s="100"/>
      <c r="HG309" s="100"/>
      <c r="HH309" s="100"/>
      <c r="HI309" s="100"/>
      <c r="HJ309" s="100"/>
      <c r="HK309" s="100"/>
      <c r="HL309" s="100"/>
      <c r="HM309" s="100"/>
      <c r="HN309" s="100"/>
      <c r="HO309" s="100"/>
      <c r="HP309" s="100"/>
      <c r="HQ309" s="100"/>
      <c r="HR309" s="100"/>
      <c r="HS309" s="100"/>
      <c r="HT309" s="100"/>
      <c r="HU309" s="100"/>
      <c r="HV309" s="100"/>
      <c r="HW309" s="100"/>
      <c r="HX309" s="100"/>
      <c r="HY309" s="100"/>
      <c r="HZ309" s="100"/>
      <c r="IA309" s="100"/>
      <c r="IB309" s="100"/>
      <c r="IC309" s="100"/>
      <c r="ID309" s="100"/>
      <c r="IE309" s="100"/>
      <c r="IF309" s="100"/>
      <c r="IG309" s="100"/>
      <c r="IH309" s="100"/>
      <c r="II309" s="100"/>
      <c r="IJ309" s="100"/>
      <c r="IK309" s="100"/>
      <c r="IL309" s="100"/>
      <c r="IM309" s="100"/>
      <c r="IN309" s="100"/>
      <c r="IO309" s="100"/>
      <c r="IP309" s="100"/>
      <c r="IQ309" s="100"/>
      <c r="IR309" s="100"/>
      <c r="IS309" s="100"/>
      <c r="IT309" s="100"/>
      <c r="IU309" s="100"/>
      <c r="IV309" s="100"/>
      <c r="IW309" s="100"/>
      <c r="IX309" s="100"/>
      <c r="IY309" s="100"/>
      <c r="IZ309" s="100"/>
      <c r="JA309" s="100"/>
    </row>
    <row r="310" spans="22:261"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00"/>
      <c r="FK310" s="100"/>
      <c r="FL310" s="100"/>
      <c r="FM310" s="100"/>
      <c r="FN310" s="100"/>
      <c r="FO310" s="100"/>
      <c r="FP310" s="100"/>
      <c r="FQ310" s="100"/>
      <c r="FR310" s="100"/>
      <c r="FS310" s="100"/>
      <c r="FT310" s="100"/>
      <c r="FU310" s="100"/>
      <c r="FV310" s="100"/>
      <c r="FW310" s="100"/>
      <c r="FX310" s="100"/>
      <c r="FY310" s="100"/>
      <c r="FZ310" s="100"/>
      <c r="GA310" s="100"/>
      <c r="GB310" s="100"/>
      <c r="GC310" s="100"/>
      <c r="GD310" s="100"/>
      <c r="GE310" s="100"/>
      <c r="GF310" s="100"/>
      <c r="GG310" s="100"/>
      <c r="GH310" s="100"/>
      <c r="GI310" s="100"/>
      <c r="GJ310" s="100"/>
      <c r="GK310" s="100"/>
      <c r="GL310" s="100"/>
      <c r="GM310" s="100"/>
      <c r="GN310" s="100"/>
      <c r="GO310" s="100"/>
      <c r="GP310" s="100"/>
      <c r="GQ310" s="100"/>
      <c r="GR310" s="100"/>
      <c r="GS310" s="100"/>
      <c r="GT310" s="100"/>
      <c r="GU310" s="100"/>
      <c r="GV310" s="100"/>
      <c r="GW310" s="100"/>
      <c r="GX310" s="100"/>
      <c r="GY310" s="100"/>
      <c r="GZ310" s="100"/>
      <c r="HA310" s="100"/>
      <c r="HB310" s="100"/>
      <c r="HC310" s="100"/>
      <c r="HD310" s="100"/>
      <c r="HE310" s="100"/>
      <c r="HF310" s="100"/>
      <c r="HG310" s="100"/>
      <c r="HH310" s="100"/>
      <c r="HI310" s="100"/>
      <c r="HJ310" s="100"/>
      <c r="HK310" s="100"/>
      <c r="HL310" s="100"/>
      <c r="HM310" s="100"/>
      <c r="HN310" s="100"/>
      <c r="HO310" s="100"/>
      <c r="HP310" s="100"/>
      <c r="HQ310" s="100"/>
      <c r="HR310" s="100"/>
      <c r="HS310" s="100"/>
      <c r="HT310" s="100"/>
      <c r="HU310" s="100"/>
      <c r="HV310" s="100"/>
      <c r="HW310" s="100"/>
      <c r="HX310" s="100"/>
      <c r="HY310" s="100"/>
      <c r="HZ310" s="100"/>
      <c r="IA310" s="100"/>
      <c r="IB310" s="100"/>
      <c r="IC310" s="100"/>
      <c r="ID310" s="100"/>
      <c r="IE310" s="100"/>
      <c r="IF310" s="100"/>
      <c r="IG310" s="100"/>
      <c r="IH310" s="100"/>
      <c r="II310" s="100"/>
      <c r="IJ310" s="100"/>
      <c r="IK310" s="100"/>
      <c r="IL310" s="100"/>
      <c r="IM310" s="100"/>
      <c r="IN310" s="100"/>
      <c r="IO310" s="100"/>
      <c r="IP310" s="100"/>
      <c r="IQ310" s="100"/>
      <c r="IR310" s="100"/>
      <c r="IS310" s="100"/>
      <c r="IT310" s="100"/>
      <c r="IU310" s="100"/>
      <c r="IV310" s="100"/>
      <c r="IW310" s="100"/>
      <c r="IX310" s="100"/>
      <c r="IY310" s="100"/>
      <c r="IZ310" s="100"/>
      <c r="JA310" s="100"/>
    </row>
    <row r="311" spans="22:261"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  <c r="EO311" s="100"/>
      <c r="EP311" s="100"/>
      <c r="EQ311" s="100"/>
      <c r="ER311" s="100"/>
      <c r="ES311" s="100"/>
      <c r="ET311" s="100"/>
      <c r="EU311" s="100"/>
      <c r="EV311" s="100"/>
      <c r="EW311" s="100"/>
      <c r="EX311" s="100"/>
      <c r="EY311" s="100"/>
      <c r="EZ311" s="100"/>
      <c r="FA311" s="100"/>
      <c r="FB311" s="100"/>
      <c r="FC311" s="100"/>
      <c r="FD311" s="100"/>
      <c r="FE311" s="100"/>
      <c r="FF311" s="100"/>
      <c r="FG311" s="100"/>
      <c r="FH311" s="100"/>
      <c r="FI311" s="100"/>
      <c r="FJ311" s="100"/>
      <c r="FK311" s="100"/>
      <c r="FL311" s="100"/>
      <c r="FM311" s="100"/>
      <c r="FN311" s="100"/>
      <c r="FO311" s="100"/>
      <c r="FP311" s="100"/>
      <c r="FQ311" s="100"/>
      <c r="FR311" s="100"/>
      <c r="FS311" s="100"/>
      <c r="FT311" s="100"/>
      <c r="FU311" s="100"/>
      <c r="FV311" s="100"/>
      <c r="FW311" s="100"/>
      <c r="FX311" s="100"/>
      <c r="FY311" s="100"/>
      <c r="FZ311" s="100"/>
      <c r="GA311" s="100"/>
      <c r="GB311" s="100"/>
      <c r="GC311" s="100"/>
      <c r="GD311" s="100"/>
      <c r="GE311" s="100"/>
      <c r="GF311" s="100"/>
      <c r="GG311" s="100"/>
      <c r="GH311" s="100"/>
      <c r="GI311" s="100"/>
      <c r="GJ311" s="100"/>
      <c r="GK311" s="100"/>
      <c r="GL311" s="100"/>
      <c r="GM311" s="100"/>
      <c r="GN311" s="100"/>
      <c r="GO311" s="100"/>
      <c r="GP311" s="100"/>
      <c r="GQ311" s="100"/>
      <c r="GR311" s="100"/>
      <c r="GS311" s="100"/>
      <c r="GT311" s="100"/>
      <c r="GU311" s="100"/>
      <c r="GV311" s="100"/>
      <c r="GW311" s="100"/>
      <c r="GX311" s="100"/>
      <c r="GY311" s="100"/>
      <c r="GZ311" s="100"/>
      <c r="HA311" s="100"/>
      <c r="HB311" s="100"/>
      <c r="HC311" s="100"/>
      <c r="HD311" s="100"/>
      <c r="HE311" s="100"/>
      <c r="HF311" s="100"/>
      <c r="HG311" s="100"/>
      <c r="HH311" s="100"/>
      <c r="HI311" s="100"/>
      <c r="HJ311" s="100"/>
      <c r="HK311" s="100"/>
      <c r="HL311" s="100"/>
      <c r="HM311" s="100"/>
      <c r="HN311" s="100"/>
      <c r="HO311" s="100"/>
      <c r="HP311" s="100"/>
      <c r="HQ311" s="100"/>
      <c r="HR311" s="100"/>
      <c r="HS311" s="100"/>
      <c r="HT311" s="100"/>
      <c r="HU311" s="100"/>
      <c r="HV311" s="100"/>
      <c r="HW311" s="100"/>
      <c r="HX311" s="100"/>
      <c r="HY311" s="100"/>
      <c r="HZ311" s="100"/>
      <c r="IA311" s="100"/>
      <c r="IB311" s="100"/>
      <c r="IC311" s="100"/>
      <c r="ID311" s="100"/>
      <c r="IE311" s="100"/>
      <c r="IF311" s="100"/>
      <c r="IG311" s="100"/>
      <c r="IH311" s="100"/>
      <c r="II311" s="100"/>
      <c r="IJ311" s="100"/>
      <c r="IK311" s="100"/>
      <c r="IL311" s="100"/>
      <c r="IM311" s="100"/>
      <c r="IN311" s="100"/>
      <c r="IO311" s="100"/>
      <c r="IP311" s="100"/>
      <c r="IQ311" s="100"/>
      <c r="IR311" s="100"/>
      <c r="IS311" s="100"/>
      <c r="IT311" s="100"/>
      <c r="IU311" s="100"/>
      <c r="IV311" s="100"/>
      <c r="IW311" s="100"/>
      <c r="IX311" s="100"/>
      <c r="IY311" s="100"/>
      <c r="IZ311" s="100"/>
      <c r="JA311" s="100"/>
    </row>
    <row r="312" spans="22:261"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  <c r="EO312" s="100"/>
      <c r="EP312" s="100"/>
      <c r="EQ312" s="100"/>
      <c r="ER312" s="100"/>
      <c r="ES312" s="100"/>
      <c r="ET312" s="100"/>
      <c r="EU312" s="100"/>
      <c r="EV312" s="100"/>
      <c r="EW312" s="100"/>
      <c r="EX312" s="100"/>
      <c r="EY312" s="100"/>
      <c r="EZ312" s="100"/>
      <c r="FA312" s="100"/>
      <c r="FB312" s="100"/>
      <c r="FC312" s="100"/>
      <c r="FD312" s="100"/>
      <c r="FE312" s="100"/>
      <c r="FF312" s="100"/>
      <c r="FG312" s="100"/>
      <c r="FH312" s="100"/>
      <c r="FI312" s="100"/>
      <c r="FJ312" s="100"/>
      <c r="FK312" s="100"/>
      <c r="FL312" s="100"/>
      <c r="FM312" s="100"/>
      <c r="FN312" s="100"/>
      <c r="FO312" s="100"/>
      <c r="FP312" s="100"/>
      <c r="FQ312" s="100"/>
      <c r="FR312" s="100"/>
      <c r="FS312" s="100"/>
      <c r="FT312" s="100"/>
      <c r="FU312" s="100"/>
      <c r="FV312" s="100"/>
      <c r="FW312" s="100"/>
      <c r="FX312" s="100"/>
      <c r="FY312" s="100"/>
      <c r="FZ312" s="100"/>
      <c r="GA312" s="100"/>
      <c r="GB312" s="100"/>
      <c r="GC312" s="100"/>
      <c r="GD312" s="100"/>
      <c r="GE312" s="100"/>
      <c r="GF312" s="100"/>
      <c r="GG312" s="100"/>
      <c r="GH312" s="100"/>
      <c r="GI312" s="100"/>
      <c r="GJ312" s="100"/>
      <c r="GK312" s="100"/>
      <c r="GL312" s="100"/>
      <c r="GM312" s="100"/>
      <c r="GN312" s="100"/>
      <c r="GO312" s="100"/>
      <c r="GP312" s="100"/>
      <c r="GQ312" s="100"/>
      <c r="GR312" s="100"/>
      <c r="GS312" s="100"/>
      <c r="GT312" s="100"/>
      <c r="GU312" s="100"/>
      <c r="GV312" s="100"/>
      <c r="GW312" s="100"/>
      <c r="GX312" s="100"/>
      <c r="GY312" s="100"/>
      <c r="GZ312" s="100"/>
      <c r="HA312" s="100"/>
      <c r="HB312" s="100"/>
      <c r="HC312" s="100"/>
      <c r="HD312" s="100"/>
      <c r="HE312" s="100"/>
      <c r="HF312" s="100"/>
      <c r="HG312" s="100"/>
      <c r="HH312" s="100"/>
      <c r="HI312" s="100"/>
      <c r="HJ312" s="100"/>
      <c r="HK312" s="100"/>
      <c r="HL312" s="100"/>
      <c r="HM312" s="100"/>
      <c r="HN312" s="100"/>
      <c r="HO312" s="100"/>
      <c r="HP312" s="100"/>
      <c r="HQ312" s="100"/>
      <c r="HR312" s="100"/>
      <c r="HS312" s="100"/>
      <c r="HT312" s="100"/>
      <c r="HU312" s="100"/>
      <c r="HV312" s="100"/>
      <c r="HW312" s="100"/>
      <c r="HX312" s="100"/>
      <c r="HY312" s="100"/>
      <c r="HZ312" s="100"/>
      <c r="IA312" s="100"/>
      <c r="IB312" s="100"/>
      <c r="IC312" s="100"/>
      <c r="ID312" s="100"/>
      <c r="IE312" s="100"/>
      <c r="IF312" s="100"/>
      <c r="IG312" s="100"/>
      <c r="IH312" s="100"/>
      <c r="II312" s="100"/>
      <c r="IJ312" s="100"/>
      <c r="IK312" s="100"/>
      <c r="IL312" s="100"/>
      <c r="IM312" s="100"/>
      <c r="IN312" s="100"/>
      <c r="IO312" s="100"/>
      <c r="IP312" s="100"/>
      <c r="IQ312" s="100"/>
      <c r="IR312" s="100"/>
      <c r="IS312" s="100"/>
      <c r="IT312" s="100"/>
      <c r="IU312" s="100"/>
      <c r="IV312" s="100"/>
      <c r="IW312" s="100"/>
      <c r="IX312" s="100"/>
      <c r="IY312" s="100"/>
      <c r="IZ312" s="100"/>
      <c r="JA312" s="100"/>
    </row>
    <row r="313" spans="22:261"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  <c r="GT313" s="100"/>
      <c r="GU313" s="100"/>
      <c r="GV313" s="100"/>
      <c r="GW313" s="100"/>
      <c r="GX313" s="100"/>
      <c r="GY313" s="100"/>
      <c r="GZ313" s="100"/>
      <c r="HA313" s="100"/>
      <c r="HB313" s="100"/>
      <c r="HC313" s="100"/>
      <c r="HD313" s="100"/>
      <c r="HE313" s="100"/>
      <c r="HF313" s="100"/>
      <c r="HG313" s="100"/>
      <c r="HH313" s="100"/>
      <c r="HI313" s="100"/>
      <c r="HJ313" s="100"/>
      <c r="HK313" s="100"/>
      <c r="HL313" s="100"/>
      <c r="HM313" s="100"/>
      <c r="HN313" s="100"/>
      <c r="HO313" s="100"/>
      <c r="HP313" s="100"/>
      <c r="HQ313" s="100"/>
      <c r="HR313" s="100"/>
      <c r="HS313" s="100"/>
      <c r="HT313" s="100"/>
      <c r="HU313" s="100"/>
      <c r="HV313" s="100"/>
      <c r="HW313" s="100"/>
      <c r="HX313" s="100"/>
      <c r="HY313" s="100"/>
      <c r="HZ313" s="100"/>
      <c r="IA313" s="100"/>
      <c r="IB313" s="100"/>
      <c r="IC313" s="100"/>
      <c r="ID313" s="100"/>
      <c r="IE313" s="100"/>
      <c r="IF313" s="100"/>
      <c r="IG313" s="100"/>
      <c r="IH313" s="100"/>
      <c r="II313" s="100"/>
      <c r="IJ313" s="100"/>
      <c r="IK313" s="100"/>
      <c r="IL313" s="100"/>
      <c r="IM313" s="100"/>
      <c r="IN313" s="100"/>
      <c r="IO313" s="100"/>
      <c r="IP313" s="100"/>
      <c r="IQ313" s="100"/>
      <c r="IR313" s="100"/>
      <c r="IS313" s="100"/>
      <c r="IT313" s="100"/>
      <c r="IU313" s="100"/>
      <c r="IV313" s="100"/>
      <c r="IW313" s="100"/>
      <c r="IX313" s="100"/>
      <c r="IY313" s="100"/>
      <c r="IZ313" s="100"/>
      <c r="JA313" s="100"/>
    </row>
    <row r="314" spans="22:261"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  <c r="GT314" s="100"/>
      <c r="GU314" s="100"/>
      <c r="GV314" s="100"/>
      <c r="GW314" s="100"/>
      <c r="GX314" s="100"/>
      <c r="GY314" s="100"/>
      <c r="GZ314" s="100"/>
      <c r="HA314" s="100"/>
      <c r="HB314" s="100"/>
      <c r="HC314" s="100"/>
      <c r="HD314" s="100"/>
      <c r="HE314" s="100"/>
      <c r="HF314" s="100"/>
      <c r="HG314" s="100"/>
      <c r="HH314" s="100"/>
      <c r="HI314" s="100"/>
      <c r="HJ314" s="100"/>
      <c r="HK314" s="100"/>
      <c r="HL314" s="100"/>
      <c r="HM314" s="100"/>
      <c r="HN314" s="100"/>
      <c r="HO314" s="100"/>
      <c r="HP314" s="100"/>
      <c r="HQ314" s="100"/>
      <c r="HR314" s="100"/>
      <c r="HS314" s="100"/>
      <c r="HT314" s="100"/>
      <c r="HU314" s="100"/>
      <c r="HV314" s="100"/>
      <c r="HW314" s="100"/>
      <c r="HX314" s="100"/>
      <c r="HY314" s="100"/>
      <c r="HZ314" s="100"/>
      <c r="IA314" s="100"/>
      <c r="IB314" s="100"/>
      <c r="IC314" s="100"/>
      <c r="ID314" s="100"/>
      <c r="IE314" s="100"/>
      <c r="IF314" s="100"/>
      <c r="IG314" s="100"/>
      <c r="IH314" s="100"/>
      <c r="II314" s="100"/>
      <c r="IJ314" s="100"/>
      <c r="IK314" s="100"/>
      <c r="IL314" s="100"/>
      <c r="IM314" s="100"/>
      <c r="IN314" s="100"/>
      <c r="IO314" s="100"/>
      <c r="IP314" s="100"/>
      <c r="IQ314" s="100"/>
      <c r="IR314" s="100"/>
      <c r="IS314" s="100"/>
      <c r="IT314" s="100"/>
      <c r="IU314" s="100"/>
      <c r="IV314" s="100"/>
      <c r="IW314" s="100"/>
      <c r="IX314" s="100"/>
      <c r="IY314" s="100"/>
      <c r="IZ314" s="100"/>
      <c r="JA314" s="100"/>
    </row>
    <row r="315" spans="22:261"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  <c r="EO315" s="100"/>
      <c r="EP315" s="100"/>
      <c r="EQ315" s="100"/>
      <c r="ER315" s="100"/>
      <c r="ES315" s="100"/>
      <c r="ET315" s="100"/>
      <c r="EU315" s="100"/>
      <c r="EV315" s="100"/>
      <c r="EW315" s="100"/>
      <c r="EX315" s="100"/>
      <c r="EY315" s="100"/>
      <c r="EZ315" s="100"/>
      <c r="FA315" s="100"/>
      <c r="FB315" s="100"/>
      <c r="FC315" s="100"/>
      <c r="FD315" s="100"/>
      <c r="FE315" s="100"/>
      <c r="FF315" s="100"/>
      <c r="FG315" s="100"/>
      <c r="FH315" s="100"/>
      <c r="FI315" s="100"/>
      <c r="FJ315" s="100"/>
      <c r="FK315" s="100"/>
      <c r="FL315" s="100"/>
      <c r="FM315" s="100"/>
      <c r="FN315" s="100"/>
      <c r="FO315" s="100"/>
      <c r="FP315" s="100"/>
      <c r="FQ315" s="100"/>
      <c r="FR315" s="100"/>
      <c r="FS315" s="100"/>
      <c r="FT315" s="100"/>
      <c r="FU315" s="100"/>
      <c r="FV315" s="100"/>
      <c r="FW315" s="100"/>
      <c r="FX315" s="100"/>
      <c r="FY315" s="100"/>
      <c r="FZ315" s="100"/>
      <c r="GA315" s="100"/>
      <c r="GB315" s="100"/>
      <c r="GC315" s="100"/>
      <c r="GD315" s="100"/>
      <c r="GE315" s="100"/>
      <c r="GF315" s="100"/>
      <c r="GG315" s="100"/>
      <c r="GH315" s="100"/>
      <c r="GI315" s="100"/>
      <c r="GJ315" s="100"/>
      <c r="GK315" s="100"/>
      <c r="GL315" s="100"/>
      <c r="GM315" s="100"/>
      <c r="GN315" s="100"/>
      <c r="GO315" s="100"/>
      <c r="GP315" s="100"/>
      <c r="GQ315" s="100"/>
      <c r="GR315" s="100"/>
      <c r="GS315" s="100"/>
      <c r="GT315" s="100"/>
      <c r="GU315" s="100"/>
      <c r="GV315" s="100"/>
      <c r="GW315" s="100"/>
      <c r="GX315" s="100"/>
      <c r="GY315" s="100"/>
      <c r="GZ315" s="100"/>
      <c r="HA315" s="100"/>
      <c r="HB315" s="100"/>
      <c r="HC315" s="100"/>
      <c r="HD315" s="100"/>
      <c r="HE315" s="100"/>
      <c r="HF315" s="100"/>
      <c r="HG315" s="100"/>
      <c r="HH315" s="100"/>
      <c r="HI315" s="100"/>
      <c r="HJ315" s="100"/>
      <c r="HK315" s="100"/>
      <c r="HL315" s="100"/>
      <c r="HM315" s="100"/>
      <c r="HN315" s="100"/>
      <c r="HO315" s="100"/>
      <c r="HP315" s="100"/>
      <c r="HQ315" s="100"/>
      <c r="HR315" s="100"/>
      <c r="HS315" s="100"/>
      <c r="HT315" s="100"/>
      <c r="HU315" s="100"/>
      <c r="HV315" s="100"/>
      <c r="HW315" s="100"/>
      <c r="HX315" s="100"/>
      <c r="HY315" s="100"/>
      <c r="HZ315" s="100"/>
      <c r="IA315" s="100"/>
      <c r="IB315" s="100"/>
      <c r="IC315" s="100"/>
      <c r="ID315" s="100"/>
      <c r="IE315" s="100"/>
      <c r="IF315" s="100"/>
      <c r="IG315" s="100"/>
      <c r="IH315" s="100"/>
      <c r="II315" s="100"/>
      <c r="IJ315" s="100"/>
      <c r="IK315" s="100"/>
      <c r="IL315" s="100"/>
      <c r="IM315" s="100"/>
      <c r="IN315" s="100"/>
      <c r="IO315" s="100"/>
      <c r="IP315" s="100"/>
      <c r="IQ315" s="100"/>
      <c r="IR315" s="100"/>
      <c r="IS315" s="100"/>
      <c r="IT315" s="100"/>
      <c r="IU315" s="100"/>
      <c r="IV315" s="100"/>
      <c r="IW315" s="100"/>
      <c r="IX315" s="100"/>
      <c r="IY315" s="100"/>
      <c r="IZ315" s="100"/>
      <c r="JA315" s="100"/>
    </row>
    <row r="316" spans="22:261"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  <c r="EO316" s="100"/>
      <c r="EP316" s="100"/>
      <c r="EQ316" s="100"/>
      <c r="ER316" s="100"/>
      <c r="ES316" s="100"/>
      <c r="ET316" s="100"/>
      <c r="EU316" s="100"/>
      <c r="EV316" s="100"/>
      <c r="EW316" s="100"/>
      <c r="EX316" s="100"/>
      <c r="EY316" s="100"/>
      <c r="EZ316" s="100"/>
      <c r="FA316" s="100"/>
      <c r="FB316" s="100"/>
      <c r="FC316" s="100"/>
      <c r="FD316" s="100"/>
      <c r="FE316" s="100"/>
      <c r="FF316" s="100"/>
      <c r="FG316" s="100"/>
      <c r="FH316" s="100"/>
      <c r="FI316" s="100"/>
      <c r="FJ316" s="100"/>
      <c r="FK316" s="100"/>
      <c r="FL316" s="100"/>
      <c r="FM316" s="100"/>
      <c r="FN316" s="100"/>
      <c r="FO316" s="100"/>
      <c r="FP316" s="100"/>
      <c r="FQ316" s="100"/>
      <c r="FR316" s="100"/>
      <c r="FS316" s="100"/>
      <c r="FT316" s="100"/>
      <c r="FU316" s="100"/>
      <c r="FV316" s="100"/>
      <c r="FW316" s="100"/>
      <c r="FX316" s="100"/>
      <c r="FY316" s="100"/>
      <c r="FZ316" s="100"/>
      <c r="GA316" s="100"/>
      <c r="GB316" s="100"/>
      <c r="GC316" s="100"/>
      <c r="GD316" s="100"/>
      <c r="GE316" s="100"/>
      <c r="GF316" s="100"/>
      <c r="GG316" s="100"/>
      <c r="GH316" s="100"/>
      <c r="GI316" s="100"/>
      <c r="GJ316" s="100"/>
      <c r="GK316" s="100"/>
      <c r="GL316" s="100"/>
      <c r="GM316" s="100"/>
      <c r="GN316" s="100"/>
      <c r="GO316" s="100"/>
      <c r="GP316" s="100"/>
      <c r="GQ316" s="100"/>
      <c r="GR316" s="100"/>
      <c r="GS316" s="100"/>
      <c r="GT316" s="100"/>
      <c r="GU316" s="100"/>
      <c r="GV316" s="100"/>
      <c r="GW316" s="100"/>
      <c r="GX316" s="100"/>
      <c r="GY316" s="100"/>
      <c r="GZ316" s="100"/>
      <c r="HA316" s="100"/>
      <c r="HB316" s="100"/>
      <c r="HC316" s="100"/>
      <c r="HD316" s="100"/>
      <c r="HE316" s="100"/>
      <c r="HF316" s="100"/>
      <c r="HG316" s="100"/>
      <c r="HH316" s="100"/>
      <c r="HI316" s="100"/>
      <c r="HJ316" s="100"/>
      <c r="HK316" s="100"/>
      <c r="HL316" s="100"/>
      <c r="HM316" s="100"/>
      <c r="HN316" s="100"/>
      <c r="HO316" s="100"/>
      <c r="HP316" s="100"/>
      <c r="HQ316" s="100"/>
      <c r="HR316" s="100"/>
      <c r="HS316" s="100"/>
      <c r="HT316" s="100"/>
      <c r="HU316" s="100"/>
      <c r="HV316" s="100"/>
      <c r="HW316" s="100"/>
      <c r="HX316" s="100"/>
      <c r="HY316" s="100"/>
      <c r="HZ316" s="100"/>
      <c r="IA316" s="100"/>
      <c r="IB316" s="100"/>
      <c r="IC316" s="100"/>
      <c r="ID316" s="100"/>
      <c r="IE316" s="100"/>
      <c r="IF316" s="100"/>
      <c r="IG316" s="100"/>
      <c r="IH316" s="100"/>
      <c r="II316" s="100"/>
      <c r="IJ316" s="100"/>
      <c r="IK316" s="100"/>
      <c r="IL316" s="100"/>
      <c r="IM316" s="100"/>
      <c r="IN316" s="100"/>
      <c r="IO316" s="100"/>
      <c r="IP316" s="100"/>
      <c r="IQ316" s="100"/>
      <c r="IR316" s="100"/>
      <c r="IS316" s="100"/>
      <c r="IT316" s="100"/>
      <c r="IU316" s="100"/>
      <c r="IV316" s="100"/>
      <c r="IW316" s="100"/>
      <c r="IX316" s="100"/>
      <c r="IY316" s="100"/>
      <c r="IZ316" s="100"/>
      <c r="JA316" s="100"/>
    </row>
  </sheetData>
  <mergeCells count="368">
    <mergeCell ref="A1:K1"/>
    <mergeCell ref="M1:U1"/>
    <mergeCell ref="A2:K2"/>
    <mergeCell ref="A3:K3"/>
    <mergeCell ref="M3:O3"/>
    <mergeCell ref="P3:R3"/>
    <mergeCell ref="S3:U3"/>
    <mergeCell ref="M4:O4"/>
    <mergeCell ref="P4:R4"/>
    <mergeCell ref="S4:U4"/>
    <mergeCell ref="A4:K5"/>
    <mergeCell ref="M5:O5"/>
    <mergeCell ref="P5:R5"/>
    <mergeCell ref="S5:U5"/>
    <mergeCell ref="A6:K6"/>
    <mergeCell ref="M6:O6"/>
    <mergeCell ref="P6:R6"/>
    <mergeCell ref="S6:U6"/>
    <mergeCell ref="A7:K7"/>
    <mergeCell ref="A8:K8"/>
    <mergeCell ref="M8:U11"/>
    <mergeCell ref="A9:K9"/>
    <mergeCell ref="A10:K10"/>
    <mergeCell ref="A11:K11"/>
    <mergeCell ref="A12:K12"/>
    <mergeCell ref="M12:U12"/>
    <mergeCell ref="A13:K13"/>
    <mergeCell ref="M13:U13"/>
    <mergeCell ref="A14:K14"/>
    <mergeCell ref="M14:U14"/>
    <mergeCell ref="A15:K15"/>
    <mergeCell ref="M15:U15"/>
    <mergeCell ref="A16:K16"/>
    <mergeCell ref="M16:U16"/>
    <mergeCell ref="A17:K17"/>
    <mergeCell ref="M17:U17"/>
    <mergeCell ref="A18:K18"/>
    <mergeCell ref="M18:U18"/>
    <mergeCell ref="A19:K19"/>
    <mergeCell ref="M19:U19"/>
    <mergeCell ref="M20:U20"/>
    <mergeCell ref="A20:K24"/>
    <mergeCell ref="M21:U21"/>
    <mergeCell ref="M22:U22"/>
    <mergeCell ref="M23:U23"/>
    <mergeCell ref="M24:U24"/>
    <mergeCell ref="M25:U25"/>
    <mergeCell ref="A26:G26"/>
    <mergeCell ref="M26:U26"/>
    <mergeCell ref="B27:C27"/>
    <mergeCell ref="D27:F27"/>
    <mergeCell ref="I27:K27"/>
    <mergeCell ref="G27:G28"/>
    <mergeCell ref="H27:H28"/>
    <mergeCell ref="M27:U28"/>
    <mergeCell ref="M29:U29"/>
    <mergeCell ref="M30:U33"/>
    <mergeCell ref="A35:U35"/>
    <mergeCell ref="A36:U36"/>
    <mergeCell ref="K37:N37"/>
    <mergeCell ref="O37:Q37"/>
    <mergeCell ref="R37:T37"/>
    <mergeCell ref="A37:A38"/>
    <mergeCell ref="B37:I38"/>
    <mergeCell ref="J37:J38"/>
    <mergeCell ref="U37:U38"/>
    <mergeCell ref="B39:I39"/>
    <mergeCell ref="B40:I40"/>
    <mergeCell ref="B41:I41"/>
    <mergeCell ref="B42:I42"/>
    <mergeCell ref="B43:I43"/>
    <mergeCell ref="B44:I44"/>
    <mergeCell ref="B45:I45"/>
    <mergeCell ref="A47:U47"/>
    <mergeCell ref="K48:N48"/>
    <mergeCell ref="O48:Q48"/>
    <mergeCell ref="R48:T48"/>
    <mergeCell ref="A48:A49"/>
    <mergeCell ref="B48:I49"/>
    <mergeCell ref="J48:J49"/>
    <mergeCell ref="U48:U49"/>
    <mergeCell ref="B50:I50"/>
    <mergeCell ref="B51:I51"/>
    <mergeCell ref="B52:I52"/>
    <mergeCell ref="B53:I53"/>
    <mergeCell ref="B54:I54"/>
    <mergeCell ref="B55:I55"/>
    <mergeCell ref="B56:I56"/>
    <mergeCell ref="B57:I57"/>
    <mergeCell ref="A59:U59"/>
    <mergeCell ref="K60:N60"/>
    <mergeCell ref="O60:Q60"/>
    <mergeCell ref="R60:T60"/>
    <mergeCell ref="A60:A61"/>
    <mergeCell ref="B60:I61"/>
    <mergeCell ref="J60:J61"/>
    <mergeCell ref="U60:U61"/>
    <mergeCell ref="B62:I62"/>
    <mergeCell ref="B63:I63"/>
    <mergeCell ref="B64:I64"/>
    <mergeCell ref="B65:I65"/>
    <mergeCell ref="B66:I66"/>
    <mergeCell ref="B67:I67"/>
    <mergeCell ref="B68:I68"/>
    <mergeCell ref="A70:U70"/>
    <mergeCell ref="K71:N71"/>
    <mergeCell ref="O71:Q71"/>
    <mergeCell ref="R71:T71"/>
    <mergeCell ref="A71:A72"/>
    <mergeCell ref="B71:I72"/>
    <mergeCell ref="J71:J72"/>
    <mergeCell ref="U71:U72"/>
    <mergeCell ref="B73:I73"/>
    <mergeCell ref="B74:I74"/>
    <mergeCell ref="B75:I75"/>
    <mergeCell ref="B76:I76"/>
    <mergeCell ref="B77:I77"/>
    <mergeCell ref="B78:I78"/>
    <mergeCell ref="B79:I79"/>
    <mergeCell ref="A81:U81"/>
    <mergeCell ref="K82:N82"/>
    <mergeCell ref="O82:Q82"/>
    <mergeCell ref="R82:T82"/>
    <mergeCell ref="A82:A83"/>
    <mergeCell ref="B82:I83"/>
    <mergeCell ref="J82:J83"/>
    <mergeCell ref="U82:U83"/>
    <mergeCell ref="B84:I84"/>
    <mergeCell ref="B85:I85"/>
    <mergeCell ref="B86:I86"/>
    <mergeCell ref="B87:I87"/>
    <mergeCell ref="B88:I88"/>
    <mergeCell ref="B89:I89"/>
    <mergeCell ref="B90:I90"/>
    <mergeCell ref="A92:U92"/>
    <mergeCell ref="K93:N93"/>
    <mergeCell ref="O93:Q93"/>
    <mergeCell ref="R93:T93"/>
    <mergeCell ref="A93:A94"/>
    <mergeCell ref="B93:I94"/>
    <mergeCell ref="J93:J94"/>
    <mergeCell ref="U93:U94"/>
    <mergeCell ref="B95:I95"/>
    <mergeCell ref="B96:I96"/>
    <mergeCell ref="B97:I97"/>
    <mergeCell ref="B98:I98"/>
    <mergeCell ref="B99:I99"/>
    <mergeCell ref="B100:I100"/>
    <mergeCell ref="A102:U102"/>
    <mergeCell ref="K103:N103"/>
    <mergeCell ref="O103:Q103"/>
    <mergeCell ref="R103:T103"/>
    <mergeCell ref="A103:A104"/>
    <mergeCell ref="B103:I104"/>
    <mergeCell ref="J103:J104"/>
    <mergeCell ref="U103:U104"/>
    <mergeCell ref="A105:U105"/>
    <mergeCell ref="B106:I106"/>
    <mergeCell ref="B107:I107"/>
    <mergeCell ref="B108:I108"/>
    <mergeCell ref="B109:I109"/>
    <mergeCell ref="A110:U110"/>
    <mergeCell ref="B111:I111"/>
    <mergeCell ref="B112:I112"/>
    <mergeCell ref="A113:U113"/>
    <mergeCell ref="B114:I114"/>
    <mergeCell ref="B115:I115"/>
    <mergeCell ref="B116:I116"/>
    <mergeCell ref="A117:U117"/>
    <mergeCell ref="B118:I118"/>
    <mergeCell ref="B119:I119"/>
    <mergeCell ref="B120:I120"/>
    <mergeCell ref="A121:U121"/>
    <mergeCell ref="B122:I122"/>
    <mergeCell ref="B123:I123"/>
    <mergeCell ref="B124:I124"/>
    <mergeCell ref="B125:I125"/>
    <mergeCell ref="A126:I126"/>
    <mergeCell ref="A127:J128"/>
    <mergeCell ref="R127:U128"/>
    <mergeCell ref="K128:N128"/>
    <mergeCell ref="O128:Q128"/>
    <mergeCell ref="A130:U130"/>
    <mergeCell ref="K131:N131"/>
    <mergeCell ref="O131:Q131"/>
    <mergeCell ref="R131:T131"/>
    <mergeCell ref="A131:A132"/>
    <mergeCell ref="B131:I132"/>
    <mergeCell ref="J131:J132"/>
    <mergeCell ref="U131:U132"/>
    <mergeCell ref="A133:U133"/>
    <mergeCell ref="B134:I134"/>
    <mergeCell ref="B135:I135"/>
    <mergeCell ref="A136:U136"/>
    <mergeCell ref="B137:I137"/>
    <mergeCell ref="B138:I138"/>
    <mergeCell ref="A139:U139"/>
    <mergeCell ref="B140:I140"/>
    <mergeCell ref="A141:I141"/>
    <mergeCell ref="A142:J143"/>
    <mergeCell ref="R142:U143"/>
    <mergeCell ref="K143:N143"/>
    <mergeCell ref="O143:Q143"/>
    <mergeCell ref="A145:U145"/>
    <mergeCell ref="A146:U146"/>
    <mergeCell ref="K147:N147"/>
    <mergeCell ref="O147:Q147"/>
    <mergeCell ref="R147:T147"/>
    <mergeCell ref="A147:A148"/>
    <mergeCell ref="B147:I148"/>
    <mergeCell ref="J147:J148"/>
    <mergeCell ref="U147:U148"/>
    <mergeCell ref="A149:U149"/>
    <mergeCell ref="B150:I150"/>
    <mergeCell ref="B151:I151"/>
    <mergeCell ref="B152:I152"/>
    <mergeCell ref="B153:I153"/>
    <mergeCell ref="B154:I154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63:I163"/>
    <mergeCell ref="B164:I164"/>
    <mergeCell ref="B165:I165"/>
    <mergeCell ref="B166:I166"/>
    <mergeCell ref="B167:I167"/>
    <mergeCell ref="A168:U168"/>
    <mergeCell ref="B169:I169"/>
    <mergeCell ref="B170:I170"/>
    <mergeCell ref="A171:I171"/>
    <mergeCell ref="A172:J173"/>
    <mergeCell ref="R172:U173"/>
    <mergeCell ref="K173:N173"/>
    <mergeCell ref="O173:Q173"/>
    <mergeCell ref="A175:U175"/>
    <mergeCell ref="K176:N176"/>
    <mergeCell ref="O176:Q176"/>
    <mergeCell ref="R176:T176"/>
    <mergeCell ref="A176:A177"/>
    <mergeCell ref="B176:I177"/>
    <mergeCell ref="J176:J177"/>
    <mergeCell ref="U176:U177"/>
    <mergeCell ref="A178:U178"/>
    <mergeCell ref="B179:I179"/>
    <mergeCell ref="B180:I180"/>
    <mergeCell ref="B181:I181"/>
    <mergeCell ref="B182:I182"/>
    <mergeCell ref="B183:I183"/>
    <mergeCell ref="B184:I184"/>
    <mergeCell ref="B185:I185"/>
    <mergeCell ref="B186:I186"/>
    <mergeCell ref="B187:I187"/>
    <mergeCell ref="A188:U188"/>
    <mergeCell ref="B189:I189"/>
    <mergeCell ref="B191:I191"/>
    <mergeCell ref="A192:I192"/>
    <mergeCell ref="A193:J194"/>
    <mergeCell ref="R193:U194"/>
    <mergeCell ref="K194:N194"/>
    <mergeCell ref="O194:Q194"/>
    <mergeCell ref="A197:U197"/>
    <mergeCell ref="B190:I190"/>
    <mergeCell ref="K198:N198"/>
    <mergeCell ref="O198:Q198"/>
    <mergeCell ref="R198:T198"/>
    <mergeCell ref="A198:A199"/>
    <mergeCell ref="B198:I199"/>
    <mergeCell ref="J198:J199"/>
    <mergeCell ref="U198:U199"/>
    <mergeCell ref="A200:U200"/>
    <mergeCell ref="B201:I201"/>
    <mergeCell ref="B202:I202"/>
    <mergeCell ref="B203:I203"/>
    <mergeCell ref="B204:I204"/>
    <mergeCell ref="B205:I205"/>
    <mergeCell ref="B206:I206"/>
    <mergeCell ref="B207:I207"/>
    <mergeCell ref="A208:U208"/>
    <mergeCell ref="B209:I209"/>
    <mergeCell ref="B210:I210"/>
    <mergeCell ref="B211:I211"/>
    <mergeCell ref="A212:I212"/>
    <mergeCell ref="A213:J214"/>
    <mergeCell ref="R213:U214"/>
    <mergeCell ref="K214:N214"/>
    <mergeCell ref="O214:Q214"/>
    <mergeCell ref="A216:U216"/>
    <mergeCell ref="K217:N217"/>
    <mergeCell ref="O217:Q217"/>
    <mergeCell ref="R217:T217"/>
    <mergeCell ref="A217:A218"/>
    <mergeCell ref="B217:I218"/>
    <mergeCell ref="J217:J218"/>
    <mergeCell ref="U217:U218"/>
    <mergeCell ref="A219:U219"/>
    <mergeCell ref="B220:I220"/>
    <mergeCell ref="B221:I221"/>
    <mergeCell ref="B222:I222"/>
    <mergeCell ref="B223:I223"/>
    <mergeCell ref="B224:I224"/>
    <mergeCell ref="B225:I225"/>
    <mergeCell ref="A226:I226"/>
    <mergeCell ref="A227:J228"/>
    <mergeCell ref="R227:U228"/>
    <mergeCell ref="K228:N228"/>
    <mergeCell ref="O228:Q228"/>
    <mergeCell ref="A230:B230"/>
    <mergeCell ref="J231:P231"/>
    <mergeCell ref="S231:U231"/>
    <mergeCell ref="A231:A232"/>
    <mergeCell ref="B231:G232"/>
    <mergeCell ref="H231:I232"/>
    <mergeCell ref="Q231:R232"/>
    <mergeCell ref="J232:K232"/>
    <mergeCell ref="L232:M232"/>
    <mergeCell ref="O232:P232"/>
    <mergeCell ref="B233:G233"/>
    <mergeCell ref="H233:I233"/>
    <mergeCell ref="J233:K233"/>
    <mergeCell ref="L233:M233"/>
    <mergeCell ref="O233:P233"/>
    <mergeCell ref="Q233:R233"/>
    <mergeCell ref="B234:G234"/>
    <mergeCell ref="H234:I234"/>
    <mergeCell ref="J234:K234"/>
    <mergeCell ref="L234:M234"/>
    <mergeCell ref="O234:P234"/>
    <mergeCell ref="Q234:R234"/>
    <mergeCell ref="A235:G235"/>
    <mergeCell ref="H235:I235"/>
    <mergeCell ref="J235:K235"/>
    <mergeCell ref="L235:M235"/>
    <mergeCell ref="O235:P235"/>
    <mergeCell ref="Q235:R235"/>
    <mergeCell ref="A254:T254"/>
    <mergeCell ref="A255:T255"/>
    <mergeCell ref="K256:M256"/>
    <mergeCell ref="N256:P256"/>
    <mergeCell ref="Q256:S256"/>
    <mergeCell ref="A256:A257"/>
    <mergeCell ref="B256:I257"/>
    <mergeCell ref="J256:J257"/>
    <mergeCell ref="T256:T257"/>
    <mergeCell ref="A258:T258"/>
    <mergeCell ref="B259:I259"/>
    <mergeCell ref="A260:T260"/>
    <mergeCell ref="B261:I261"/>
    <mergeCell ref="A262:T262"/>
    <mergeCell ref="B263:I263"/>
    <mergeCell ref="A264:T264"/>
    <mergeCell ref="B265:I265"/>
    <mergeCell ref="A276:T276"/>
    <mergeCell ref="A266:T266"/>
    <mergeCell ref="B267:I267"/>
    <mergeCell ref="B268:I268"/>
    <mergeCell ref="A269:T269"/>
    <mergeCell ref="B270:I270"/>
    <mergeCell ref="B271:I271"/>
    <mergeCell ref="A272:I272"/>
    <mergeCell ref="A273:J274"/>
    <mergeCell ref="Q273:T274"/>
    <mergeCell ref="K274:M274"/>
    <mergeCell ref="N274:P274"/>
  </mergeCells>
  <conditionalFormatting sqref="L30:L31">
    <cfRule type="cellIs" dxfId="1" priority="1" operator="equal">
      <formula>"E bine"</formula>
    </cfRule>
  </conditionalFormatting>
  <dataValidations count="9">
    <dataValidation type="list" allowBlank="1" showInputMessage="1" showErrorMessage="1" sqref="S114 S108 T106:T107 T109 T115 S116 S263 S259 S261 S265 S270:S271 S221:S224 S135 S140 S137:S138 S111:S112 S119:S120 S267:S268 S122:S125 T62:T67 T73:T78 T84:T89 T95:T99 T50:T56 S39:S44">
      <formula1>$S$38</formula1>
    </dataValidation>
    <dataValidation type="list" allowBlank="1" showInputMessage="1" showErrorMessage="1" sqref="R114 R108 S107 S109 S115 R116 R263 R259 R261 R265 R270:R271 R221:R224 R135 R140 R137:R138 R111:R112 R119:R120 R267:R268 R122:R125 S62:S67 S73:S78 S84:S89 S95:S99 S50:S56 R39:R44">
      <formula1>$R$38</formula1>
    </dataValidation>
    <dataValidation type="list" allowBlank="1" showInputMessage="1" showErrorMessage="1" sqref="T114 T108 T116 T137:T138 T135 T140 T118:T120 T221:T224 T111:T112 T122:T125 T39:T44">
      <formula1>$T$38</formula1>
    </dataValidation>
    <dataValidation type="list" allowBlank="1" showInputMessage="1" showErrorMessage="1" sqref="U189:U190 U108 U116 U169 U114 U209:U210 U111:U112 U122:U125 U137:U138 U135 U140 U118:U120 U39:U44 U221:U225 U150:U167 U179:U187 U201:U207">
      <formula1>#REF!</formula1>
    </dataValidation>
    <dataValidation type="list" allowBlank="1" showInputMessage="1" showErrorMessage="1" sqref="R107 R109 R115 Q267:Q268 Q263 Q259 Q261 Q265 Q270:Q271 R62:R67 R73:R78 R84:R89 R95:R99 R50:R56">
      <formula1>$Q$38</formula1>
    </dataValidation>
    <dataValidation type="list" allowBlank="1" showInputMessage="1" showErrorMessage="1" sqref="U106:U107 U109 U115 U62:U67 U73:U78 U84:U89 U95:U99 U50:U56">
      <formula1>#REF!</formula1>
    </dataValidation>
    <dataValidation type="list" allowBlank="1" showInputMessage="1" showErrorMessage="1" sqref="C201:I204 B201:B206 B209:I210">
      <formula1>$B$38:$B$152</formula1>
    </dataValidation>
    <dataValidation type="list" allowBlank="1" showInputMessage="1" showErrorMessage="1" sqref="B179:I186">
      <formula1>$B$38:$B$145</formula1>
    </dataValidation>
    <dataValidation type="list" allowBlank="1" showInputMessage="1" showErrorMessage="1" sqref="B150:I166">
      <formula1>$B$38:$B$150</formula1>
    </dataValidation>
  </dataValidations>
  <pageMargins left="0.55138900000000002" right="0.47222199999999998" top="0.55138900000000002" bottom="0.74791700000000005" header="0.35416700000000001" footer="0.315278"/>
  <pageSetup paperSize="9" pageOrder="overThenDown" orientation="landscape" blackAndWhite="1" r:id="rId1"/>
  <headerFooter>
    <oddFooter>&amp;LRECTOR,
Acad. Prof. univ. dr. Ioan Aurel POP&amp;CPag. &amp;P/&amp;N&amp;RDECAN,
Prof.univ.dr. Adrian Olimpiu  PETRUŞEL</oddFooter>
  </headerFooter>
  <ignoredErrors>
    <ignoredError sqref="P4:P6 S4:S5 S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A2964"/>
  <sheetViews>
    <sheetView tabSelected="1" view="pageLayout" topLeftCell="A13" zoomScale="90" zoomScaleNormal="100" zoomScalePageLayoutView="90" workbookViewId="0">
      <selection activeCell="V3" sqref="V3:JA269"/>
    </sheetView>
  </sheetViews>
  <sheetFormatPr defaultRowHeight="1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5703125" style="1" customWidth="1"/>
    <col min="22" max="256" width="9.140625" style="1" customWidth="1"/>
  </cols>
  <sheetData>
    <row r="1" spans="1:261" ht="15.75" customHeight="1">
      <c r="A1" s="149" t="s">
        <v>282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M1" s="255" t="s">
        <v>0</v>
      </c>
      <c r="N1" s="255"/>
      <c r="O1" s="255"/>
      <c r="P1" s="255"/>
      <c r="Q1" s="255"/>
      <c r="R1" s="255"/>
      <c r="S1" s="255"/>
      <c r="T1" s="255"/>
      <c r="U1" s="255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IM1"/>
      <c r="IN1"/>
      <c r="IO1"/>
      <c r="IP1"/>
      <c r="IQ1"/>
      <c r="IR1"/>
      <c r="IS1"/>
      <c r="IT1"/>
      <c r="IU1"/>
      <c r="IV1"/>
    </row>
    <row r="2" spans="1:261" ht="6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IM2"/>
      <c r="IN2"/>
      <c r="IO2"/>
      <c r="IP2"/>
      <c r="IQ2"/>
      <c r="IR2"/>
      <c r="IS2"/>
      <c r="IT2"/>
      <c r="IU2"/>
      <c r="IV2"/>
    </row>
    <row r="3" spans="1:261" ht="18" customHeight="1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M3" s="256"/>
      <c r="N3" s="257"/>
      <c r="O3" s="258"/>
      <c r="P3" s="212" t="s">
        <v>2</v>
      </c>
      <c r="Q3" s="213"/>
      <c r="R3" s="214"/>
      <c r="S3" s="212" t="s">
        <v>3</v>
      </c>
      <c r="T3" s="213"/>
      <c r="U3" s="214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</row>
    <row r="4" spans="1:261" ht="17.2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M4" s="249" t="s">
        <v>5</v>
      </c>
      <c r="N4" s="250"/>
      <c r="O4" s="251"/>
      <c r="P4" s="252">
        <f>O46</f>
        <v>24</v>
      </c>
      <c r="Q4" s="253"/>
      <c r="R4" s="254"/>
      <c r="S4" s="252">
        <f>O59</f>
        <v>26</v>
      </c>
      <c r="T4" s="253"/>
      <c r="U4" s="254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</row>
    <row r="5" spans="1:261" ht="16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49" t="s">
        <v>6</v>
      </c>
      <c r="N5" s="250"/>
      <c r="O5" s="251"/>
      <c r="P5" s="252">
        <f>O72</f>
        <v>27</v>
      </c>
      <c r="Q5" s="253"/>
      <c r="R5" s="254"/>
      <c r="S5" s="252">
        <f>O85</f>
        <v>26</v>
      </c>
      <c r="T5" s="253"/>
      <c r="U5" s="254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</row>
    <row r="6" spans="1:261" ht="15" customHeight="1">
      <c r="A6" s="238" t="s">
        <v>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M6" s="249" t="s">
        <v>8</v>
      </c>
      <c r="N6" s="250"/>
      <c r="O6" s="251"/>
      <c r="P6" s="252">
        <f>O99</f>
        <v>30</v>
      </c>
      <c r="Q6" s="253"/>
      <c r="R6" s="254"/>
      <c r="S6" s="252">
        <f>O113</f>
        <v>23</v>
      </c>
      <c r="T6" s="253"/>
      <c r="U6" s="254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</row>
    <row r="7" spans="1:261" ht="18" customHeight="1">
      <c r="A7" s="240" t="s">
        <v>234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  <c r="IW7" s="102"/>
      <c r="IX7" s="102"/>
      <c r="IY7" s="102"/>
      <c r="IZ7" s="102"/>
      <c r="JA7" s="102"/>
    </row>
    <row r="8" spans="1:261" ht="18.75" customHeight="1">
      <c r="A8" s="241" t="s">
        <v>10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M8" s="240" t="s">
        <v>11</v>
      </c>
      <c r="N8" s="240"/>
      <c r="O8" s="240"/>
      <c r="P8" s="240"/>
      <c r="Q8" s="240"/>
      <c r="R8" s="240"/>
      <c r="S8" s="240"/>
      <c r="T8" s="240"/>
      <c r="U8" s="240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</row>
    <row r="9" spans="1:261" ht="15" customHeight="1">
      <c r="A9" s="241" t="s">
        <v>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M9" s="240"/>
      <c r="N9" s="240"/>
      <c r="O9" s="240"/>
      <c r="P9" s="240"/>
      <c r="Q9" s="240"/>
      <c r="R9" s="240"/>
      <c r="S9" s="240"/>
      <c r="T9" s="240"/>
      <c r="U9" s="240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  <c r="IW9" s="102"/>
      <c r="IX9" s="102"/>
      <c r="IY9" s="102"/>
      <c r="IZ9" s="102"/>
      <c r="JA9" s="102"/>
    </row>
    <row r="10" spans="1:261" ht="16.5" customHeight="1">
      <c r="A10" s="241" t="s">
        <v>13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M10" s="240"/>
      <c r="N10" s="240"/>
      <c r="O10" s="240"/>
      <c r="P10" s="240"/>
      <c r="Q10" s="240"/>
      <c r="R10" s="240"/>
      <c r="S10" s="240"/>
      <c r="T10" s="240"/>
      <c r="U10" s="240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  <c r="IW10" s="102"/>
      <c r="IX10" s="102"/>
      <c r="IY10" s="102"/>
      <c r="IZ10" s="102"/>
      <c r="JA10" s="102"/>
    </row>
    <row r="11" spans="1:261">
      <c r="A11" s="241" t="s">
        <v>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M11" s="240"/>
      <c r="N11" s="240"/>
      <c r="O11" s="240"/>
      <c r="P11" s="240"/>
      <c r="Q11" s="240"/>
      <c r="R11" s="240"/>
      <c r="S11" s="240"/>
      <c r="T11" s="240"/>
      <c r="U11" s="240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</row>
    <row r="12" spans="1:261" ht="10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M12" s="247"/>
      <c r="N12" s="247"/>
      <c r="O12" s="247"/>
      <c r="P12" s="247"/>
      <c r="Q12" s="247"/>
      <c r="R12" s="247"/>
      <c r="S12" s="247"/>
      <c r="T12" s="247"/>
      <c r="U12" s="247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</row>
    <row r="13" spans="1:261">
      <c r="A13" s="248" t="s">
        <v>16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M13" s="237"/>
      <c r="N13" s="237"/>
      <c r="O13" s="238"/>
      <c r="P13" s="238"/>
      <c r="Q13" s="238"/>
      <c r="R13" s="238"/>
      <c r="S13" s="238"/>
      <c r="T13" s="238"/>
      <c r="U13" s="238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  <c r="IX13" s="102"/>
      <c r="IY13" s="102"/>
      <c r="IZ13" s="102"/>
      <c r="JA13" s="102"/>
    </row>
    <row r="14" spans="1:261" ht="12.75" customHeight="1">
      <c r="A14" s="248" t="s">
        <v>17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M14" s="238"/>
      <c r="N14" s="238"/>
      <c r="O14" s="238"/>
      <c r="P14" s="238"/>
      <c r="Q14" s="238"/>
      <c r="R14" s="238"/>
      <c r="S14" s="238"/>
      <c r="T14" s="238"/>
      <c r="U14" s="238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  <c r="IW14" s="102"/>
      <c r="IX14" s="102"/>
      <c r="IY14" s="102"/>
      <c r="IZ14" s="102"/>
      <c r="JA14" s="102"/>
    </row>
    <row r="15" spans="1:261" ht="15" customHeight="1">
      <c r="A15" s="243" t="s">
        <v>295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M15" s="237"/>
      <c r="N15" s="237"/>
      <c r="O15" s="237"/>
      <c r="P15" s="237"/>
      <c r="Q15" s="237"/>
      <c r="R15" s="237"/>
      <c r="S15" s="237"/>
      <c r="T15" s="237"/>
      <c r="U15" s="237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</row>
    <row r="16" spans="1:261" ht="15" customHeight="1">
      <c r="A16" s="248" t="s">
        <v>296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M16" s="247" t="s">
        <v>15</v>
      </c>
      <c r="N16" s="247"/>
      <c r="O16" s="247"/>
      <c r="P16" s="247"/>
      <c r="Q16" s="247"/>
      <c r="R16" s="247"/>
      <c r="S16" s="247"/>
      <c r="T16" s="247"/>
      <c r="U16" s="247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</row>
    <row r="17" spans="1:261">
      <c r="A17" s="241" t="s">
        <v>20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M17" s="242" t="s">
        <v>297</v>
      </c>
      <c r="N17" s="242"/>
      <c r="O17" s="242"/>
      <c r="P17" s="242"/>
      <c r="Q17" s="242"/>
      <c r="R17" s="242"/>
      <c r="S17" s="242"/>
      <c r="T17" s="242"/>
      <c r="U17" s="24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  <c r="IW17" s="102"/>
      <c r="IX17" s="102"/>
      <c r="IY17" s="102"/>
      <c r="IZ17" s="102"/>
      <c r="JA17" s="102"/>
    </row>
    <row r="18" spans="1:261">
      <c r="A18" s="241" t="s">
        <v>235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M18" s="244" t="s">
        <v>288</v>
      </c>
      <c r="N18" s="244"/>
      <c r="O18" s="244"/>
      <c r="P18" s="244"/>
      <c r="Q18" s="244"/>
      <c r="R18" s="244"/>
      <c r="S18" s="244"/>
      <c r="T18" s="244"/>
      <c r="U18" s="244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</row>
    <row r="19" spans="1:261">
      <c r="A19" s="241" t="s">
        <v>21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M19" s="245" t="s">
        <v>302</v>
      </c>
      <c r="N19" s="245"/>
      <c r="O19" s="245"/>
      <c r="P19" s="245"/>
      <c r="Q19" s="245"/>
      <c r="R19" s="245"/>
      <c r="S19" s="245"/>
      <c r="T19" s="245"/>
      <c r="U19" s="245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2"/>
    </row>
    <row r="20" spans="1:261">
      <c r="A20" s="238" t="s">
        <v>22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M20" s="246" t="s">
        <v>289</v>
      </c>
      <c r="N20" s="246"/>
      <c r="O20" s="246"/>
      <c r="P20" s="246"/>
      <c r="Q20" s="246"/>
      <c r="R20" s="246"/>
      <c r="S20" s="246"/>
      <c r="T20" s="246"/>
      <c r="U20" s="246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  <c r="IX20" s="102"/>
      <c r="IY20" s="102"/>
      <c r="IZ20" s="102"/>
      <c r="JA20" s="102"/>
    </row>
    <row r="21" spans="1:261" ht="1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M21" s="237" t="s">
        <v>303</v>
      </c>
      <c r="N21" s="237"/>
      <c r="O21" s="237"/>
      <c r="P21" s="237"/>
      <c r="Q21" s="237"/>
      <c r="R21" s="237"/>
      <c r="S21" s="237"/>
      <c r="T21" s="237"/>
      <c r="U21" s="237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  <c r="IX21" s="102"/>
      <c r="IY21" s="102"/>
      <c r="IZ21" s="102"/>
      <c r="JA21" s="102"/>
    </row>
    <row r="22" spans="1:261" ht="1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M22" s="238" t="s">
        <v>290</v>
      </c>
      <c r="N22" s="238"/>
      <c r="O22" s="238"/>
      <c r="P22" s="238"/>
      <c r="Q22" s="238"/>
      <c r="R22" s="238"/>
      <c r="S22" s="238"/>
      <c r="T22" s="238"/>
      <c r="U22" s="238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  <c r="IW22" s="102"/>
      <c r="IX22" s="102"/>
      <c r="IY22" s="102"/>
      <c r="IZ22" s="102"/>
      <c r="JA22" s="102"/>
    </row>
    <row r="23" spans="1:261" ht="13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M23" s="237" t="s">
        <v>300</v>
      </c>
      <c r="N23" s="237"/>
      <c r="O23" s="237"/>
      <c r="P23" s="237"/>
      <c r="Q23" s="237"/>
      <c r="R23" s="237"/>
      <c r="S23" s="237"/>
      <c r="T23" s="237"/>
      <c r="U23" s="237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  <c r="IX23" s="102"/>
      <c r="IY23" s="102"/>
      <c r="IZ23" s="102"/>
      <c r="JA23" s="102"/>
    </row>
    <row r="24" spans="1:261" ht="13.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M24" s="238" t="s">
        <v>291</v>
      </c>
      <c r="N24" s="238"/>
      <c r="O24" s="238"/>
      <c r="P24" s="238"/>
      <c r="Q24" s="238"/>
      <c r="R24" s="238"/>
      <c r="S24" s="238"/>
      <c r="T24" s="238"/>
      <c r="U24" s="238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  <c r="IX24" s="102"/>
      <c r="IY24" s="102"/>
      <c r="IZ24" s="102"/>
      <c r="JA24" s="102"/>
    </row>
    <row r="25" spans="1:261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237" t="s">
        <v>301</v>
      </c>
      <c r="N25" s="237"/>
      <c r="O25" s="237"/>
      <c r="P25" s="237"/>
      <c r="Q25" s="237"/>
      <c r="R25" s="237"/>
      <c r="S25" s="237"/>
      <c r="T25" s="237"/>
      <c r="U25" s="237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</row>
    <row r="26" spans="1:261" ht="15" customHeight="1">
      <c r="A26" s="172" t="s">
        <v>23</v>
      </c>
      <c r="B26" s="172"/>
      <c r="C26" s="172"/>
      <c r="D26" s="172"/>
      <c r="E26" s="172"/>
      <c r="F26" s="172"/>
      <c r="G26" s="172"/>
      <c r="M26" s="240" t="s">
        <v>292</v>
      </c>
      <c r="N26" s="240"/>
      <c r="O26" s="240"/>
      <c r="P26" s="240"/>
      <c r="Q26" s="240"/>
      <c r="R26" s="240"/>
      <c r="S26" s="240"/>
      <c r="T26" s="240"/>
      <c r="U26" s="240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  <c r="IX26" s="102"/>
      <c r="IY26" s="102"/>
      <c r="IZ26" s="102"/>
      <c r="JA26" s="102"/>
    </row>
    <row r="27" spans="1:261" ht="26.25" customHeight="1">
      <c r="A27" s="3"/>
      <c r="B27" s="212" t="s">
        <v>24</v>
      </c>
      <c r="C27" s="214"/>
      <c r="D27" s="212" t="s">
        <v>25</v>
      </c>
      <c r="E27" s="213"/>
      <c r="F27" s="214"/>
      <c r="G27" s="161" t="s">
        <v>26</v>
      </c>
      <c r="H27" s="161" t="s">
        <v>27</v>
      </c>
      <c r="I27" s="212" t="s">
        <v>28</v>
      </c>
      <c r="J27" s="213"/>
      <c r="K27" s="214"/>
      <c r="M27" s="238" t="s">
        <v>29</v>
      </c>
      <c r="N27" s="238"/>
      <c r="O27" s="238"/>
      <c r="P27" s="238"/>
      <c r="Q27" s="238"/>
      <c r="R27" s="238"/>
      <c r="S27" s="238"/>
      <c r="T27" s="238"/>
      <c r="U27" s="238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  <c r="IW27" s="102"/>
      <c r="IX27" s="102"/>
      <c r="IY27" s="102"/>
      <c r="IZ27" s="102"/>
      <c r="JA27" s="102"/>
    </row>
    <row r="28" spans="1:261" ht="16.5" customHeight="1">
      <c r="A28" s="3"/>
      <c r="B28" s="4" t="s">
        <v>30</v>
      </c>
      <c r="C28" s="4" t="s">
        <v>31</v>
      </c>
      <c r="D28" s="4" t="s">
        <v>32</v>
      </c>
      <c r="E28" s="4" t="s">
        <v>33</v>
      </c>
      <c r="F28" s="4" t="s">
        <v>34</v>
      </c>
      <c r="G28" s="162"/>
      <c r="H28" s="162"/>
      <c r="I28" s="36" t="s">
        <v>35</v>
      </c>
      <c r="J28" s="4" t="s">
        <v>36</v>
      </c>
      <c r="K28" s="4" t="s">
        <v>37</v>
      </c>
      <c r="M28" s="238"/>
      <c r="N28" s="238"/>
      <c r="O28" s="238"/>
      <c r="P28" s="238"/>
      <c r="Q28" s="238"/>
      <c r="R28" s="238"/>
      <c r="S28" s="238"/>
      <c r="T28" s="238"/>
      <c r="U28" s="238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  <c r="IW28" s="102"/>
      <c r="IX28" s="102"/>
      <c r="IY28" s="102"/>
      <c r="IZ28" s="102"/>
      <c r="JA28" s="102"/>
    </row>
    <row r="29" spans="1:261" ht="17.25" customHeight="1">
      <c r="A29" s="5" t="s">
        <v>5</v>
      </c>
      <c r="B29" s="6">
        <v>14</v>
      </c>
      <c r="C29" s="6">
        <v>14</v>
      </c>
      <c r="D29" s="27">
        <v>3</v>
      </c>
      <c r="E29" s="27">
        <v>3</v>
      </c>
      <c r="F29" s="27">
        <v>2</v>
      </c>
      <c r="G29" s="27"/>
      <c r="H29" s="35">
        <v>0</v>
      </c>
      <c r="I29" s="27">
        <v>3</v>
      </c>
      <c r="J29" s="27">
        <v>1</v>
      </c>
      <c r="K29" s="27">
        <v>12</v>
      </c>
      <c r="L29" s="34"/>
      <c r="M29" s="237" t="s">
        <v>38</v>
      </c>
      <c r="N29" s="237"/>
      <c r="O29" s="237"/>
      <c r="P29" s="237"/>
      <c r="Q29" s="237"/>
      <c r="R29" s="237"/>
      <c r="S29" s="237"/>
      <c r="T29" s="237"/>
      <c r="U29" s="237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  <c r="IW29" s="102"/>
      <c r="IX29" s="102"/>
      <c r="IY29" s="102"/>
      <c r="IZ29" s="102"/>
      <c r="JA29" s="102"/>
    </row>
    <row r="30" spans="1:261" ht="15" customHeight="1">
      <c r="A30" s="5" t="s">
        <v>6</v>
      </c>
      <c r="B30" s="6">
        <v>14</v>
      </c>
      <c r="C30" s="6">
        <v>14</v>
      </c>
      <c r="D30" s="27">
        <v>3</v>
      </c>
      <c r="E30" s="27">
        <v>3</v>
      </c>
      <c r="F30" s="27">
        <v>2</v>
      </c>
      <c r="G30" s="27"/>
      <c r="H30" s="35">
        <v>3</v>
      </c>
      <c r="I30" s="27">
        <v>3</v>
      </c>
      <c r="J30" s="27">
        <v>1</v>
      </c>
      <c r="K30" s="27">
        <v>9</v>
      </c>
      <c r="M30" s="238" t="s">
        <v>236</v>
      </c>
      <c r="N30" s="238"/>
      <c r="O30" s="238"/>
      <c r="P30" s="238"/>
      <c r="Q30" s="238"/>
      <c r="R30" s="238"/>
      <c r="S30" s="238"/>
      <c r="T30" s="238"/>
      <c r="U30" s="238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  <c r="IW30" s="102"/>
      <c r="IX30" s="102"/>
      <c r="IY30" s="102"/>
      <c r="IZ30" s="102"/>
      <c r="JA30" s="102"/>
    </row>
    <row r="31" spans="1:261" ht="15.75" customHeight="1">
      <c r="A31" s="7" t="s">
        <v>8</v>
      </c>
      <c r="B31" s="6">
        <v>14</v>
      </c>
      <c r="C31" s="6">
        <v>12</v>
      </c>
      <c r="D31" s="27">
        <v>3</v>
      </c>
      <c r="E31" s="27">
        <v>3</v>
      </c>
      <c r="F31" s="27">
        <v>2</v>
      </c>
      <c r="G31" s="27">
        <v>2</v>
      </c>
      <c r="H31" s="35">
        <v>0</v>
      </c>
      <c r="I31" s="27">
        <v>3</v>
      </c>
      <c r="J31" s="27">
        <v>1</v>
      </c>
      <c r="K31" s="27">
        <v>12</v>
      </c>
      <c r="M31" s="238"/>
      <c r="N31" s="238"/>
      <c r="O31" s="238"/>
      <c r="P31" s="238"/>
      <c r="Q31" s="238"/>
      <c r="R31" s="238"/>
      <c r="S31" s="238"/>
      <c r="T31" s="238"/>
      <c r="U31" s="238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/>
      <c r="IY31" s="102"/>
      <c r="IZ31" s="102"/>
      <c r="JA31" s="102"/>
    </row>
    <row r="32" spans="1:261" ht="13.5" customHeight="1">
      <c r="A32" s="8"/>
      <c r="B32" s="8"/>
      <c r="C32" s="8"/>
      <c r="D32" s="8"/>
      <c r="E32" s="8"/>
      <c r="F32" s="8"/>
      <c r="G32" s="8"/>
      <c r="M32" s="238"/>
      <c r="N32" s="238"/>
      <c r="O32" s="238"/>
      <c r="P32" s="238"/>
      <c r="Q32" s="238"/>
      <c r="R32" s="238"/>
      <c r="S32" s="238"/>
      <c r="T32" s="238"/>
      <c r="U32" s="238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2"/>
      <c r="IZ32" s="102"/>
      <c r="JA32" s="102"/>
    </row>
    <row r="33" spans="1:261">
      <c r="B33" s="9"/>
      <c r="C33" s="9"/>
      <c r="D33" s="9"/>
      <c r="E33" s="9"/>
      <c r="F33" s="9"/>
      <c r="G33" s="9"/>
      <c r="M33" s="238"/>
      <c r="N33" s="238"/>
      <c r="O33" s="238"/>
      <c r="P33" s="238"/>
      <c r="Q33" s="238"/>
      <c r="R33" s="238"/>
      <c r="S33" s="238"/>
      <c r="T33" s="238"/>
      <c r="U33" s="238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  <c r="IX33" s="102"/>
      <c r="IY33" s="102"/>
      <c r="IZ33" s="102"/>
      <c r="JA33" s="102"/>
    </row>
    <row r="34" spans="1:261" s="70" customFormat="1">
      <c r="A34" s="69"/>
      <c r="B34" s="96"/>
      <c r="C34" s="96"/>
      <c r="D34" s="96"/>
      <c r="E34" s="96"/>
      <c r="F34" s="96"/>
      <c r="G34" s="96"/>
      <c r="H34" s="69"/>
      <c r="I34" s="69"/>
      <c r="J34" s="69"/>
      <c r="K34" s="69"/>
      <c r="L34" s="69"/>
      <c r="M34" s="97"/>
      <c r="N34" s="97"/>
      <c r="O34" s="97"/>
      <c r="P34" s="97"/>
      <c r="Q34" s="97"/>
      <c r="R34" s="97"/>
      <c r="S34" s="97"/>
      <c r="T34" s="97"/>
      <c r="U34" s="97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2"/>
      <c r="IZ34" s="102"/>
      <c r="JA34" s="102"/>
    </row>
    <row r="35" spans="1:261">
      <c r="A35" s="239" t="s">
        <v>40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</row>
    <row r="36" spans="1:261">
      <c r="O36" s="10"/>
      <c r="P36" s="11" t="s">
        <v>41</v>
      </c>
      <c r="Q36" s="11" t="s">
        <v>42</v>
      </c>
      <c r="R36" s="11" t="s">
        <v>43</v>
      </c>
      <c r="S36" s="11" t="s">
        <v>44</v>
      </c>
      <c r="T36" s="11" t="s">
        <v>45</v>
      </c>
      <c r="U36" s="11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  <c r="IW36" s="102"/>
      <c r="IX36" s="102"/>
      <c r="IY36" s="102"/>
      <c r="IZ36" s="102"/>
      <c r="JA36" s="102"/>
    </row>
    <row r="37" spans="1:261">
      <c r="A37" s="150" t="s">
        <v>46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  <c r="IW37" s="102"/>
      <c r="IX37" s="102"/>
      <c r="IY37" s="102"/>
      <c r="IZ37" s="102"/>
      <c r="JA37" s="102"/>
    </row>
    <row r="38" spans="1:261">
      <c r="A38" s="153" t="s">
        <v>47</v>
      </c>
      <c r="B38" s="155" t="s">
        <v>48</v>
      </c>
      <c r="C38" s="156"/>
      <c r="D38" s="156"/>
      <c r="E38" s="156"/>
      <c r="F38" s="156"/>
      <c r="G38" s="156"/>
      <c r="H38" s="156"/>
      <c r="I38" s="157"/>
      <c r="J38" s="161" t="s">
        <v>49</v>
      </c>
      <c r="K38" s="212" t="s">
        <v>50</v>
      </c>
      <c r="L38" s="213"/>
      <c r="M38" s="213"/>
      <c r="N38" s="214"/>
      <c r="O38" s="228" t="s">
        <v>51</v>
      </c>
      <c r="P38" s="229"/>
      <c r="Q38" s="230"/>
      <c r="R38" s="228" t="s">
        <v>52</v>
      </c>
      <c r="S38" s="231"/>
      <c r="T38" s="232"/>
      <c r="U38" s="233" t="s">
        <v>53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  <c r="IW38" s="102"/>
      <c r="IX38" s="102"/>
      <c r="IY38" s="102"/>
      <c r="IZ38" s="102"/>
      <c r="JA38" s="102"/>
    </row>
    <row r="39" spans="1:261">
      <c r="A39" s="154"/>
      <c r="B39" s="158"/>
      <c r="C39" s="159"/>
      <c r="D39" s="159"/>
      <c r="E39" s="159"/>
      <c r="F39" s="159"/>
      <c r="G39" s="159"/>
      <c r="H39" s="159"/>
      <c r="I39" s="160"/>
      <c r="J39" s="162"/>
      <c r="K39" s="4" t="s">
        <v>54</v>
      </c>
      <c r="L39" s="4" t="s">
        <v>55</v>
      </c>
      <c r="M39" s="4" t="s">
        <v>56</v>
      </c>
      <c r="N39" s="4" t="s">
        <v>57</v>
      </c>
      <c r="O39" s="4" t="s">
        <v>58</v>
      </c>
      <c r="P39" s="4" t="s">
        <v>32</v>
      </c>
      <c r="Q39" s="4" t="s">
        <v>59</v>
      </c>
      <c r="R39" s="4" t="s">
        <v>60</v>
      </c>
      <c r="S39" s="4" t="s">
        <v>54</v>
      </c>
      <c r="T39" s="4" t="s">
        <v>61</v>
      </c>
      <c r="U39" s="16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  <c r="IW39" s="102"/>
      <c r="IX39" s="102"/>
      <c r="IY39" s="102"/>
      <c r="IZ39" s="102"/>
      <c r="JA39" s="102"/>
    </row>
    <row r="40" spans="1:261">
      <c r="A40" s="37" t="s">
        <v>62</v>
      </c>
      <c r="B40" s="181" t="s">
        <v>63</v>
      </c>
      <c r="C40" s="182"/>
      <c r="D40" s="182"/>
      <c r="E40" s="182"/>
      <c r="F40" s="182"/>
      <c r="G40" s="182"/>
      <c r="H40" s="182"/>
      <c r="I40" s="183"/>
      <c r="J40" s="12">
        <v>6</v>
      </c>
      <c r="K40" s="12">
        <v>2</v>
      </c>
      <c r="L40" s="12">
        <v>2</v>
      </c>
      <c r="M40" s="12">
        <v>0</v>
      </c>
      <c r="N40" s="12">
        <v>0</v>
      </c>
      <c r="O40" s="49">
        <f>K40+L40+M40+N40</f>
        <v>4</v>
      </c>
      <c r="P40" s="19">
        <f t="shared" ref="P40:P45" si="0">Q40-O40</f>
        <v>7</v>
      </c>
      <c r="Q40" s="19">
        <f>ROUND(PRODUCT(J40,25)/14,0)</f>
        <v>11</v>
      </c>
      <c r="R40" s="40" t="s">
        <v>60</v>
      </c>
      <c r="S40" s="12"/>
      <c r="T40" s="27"/>
      <c r="U40" s="12" t="s">
        <v>41</v>
      </c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  <c r="IW40" s="102"/>
      <c r="IX40" s="102"/>
      <c r="IY40" s="102"/>
      <c r="IZ40" s="102"/>
      <c r="JA40" s="102"/>
    </row>
    <row r="41" spans="1:261">
      <c r="A41" s="37" t="s">
        <v>64</v>
      </c>
      <c r="B41" s="181" t="s">
        <v>65</v>
      </c>
      <c r="C41" s="182"/>
      <c r="D41" s="182"/>
      <c r="E41" s="182"/>
      <c r="F41" s="182"/>
      <c r="G41" s="182"/>
      <c r="H41" s="182"/>
      <c r="I41" s="183"/>
      <c r="J41" s="12">
        <v>6</v>
      </c>
      <c r="K41" s="12">
        <v>2</v>
      </c>
      <c r="L41" s="12">
        <v>2</v>
      </c>
      <c r="M41" s="12">
        <v>0</v>
      </c>
      <c r="N41" s="12">
        <v>0</v>
      </c>
      <c r="O41" s="49">
        <f>K41+L41+M41+N41</f>
        <v>4</v>
      </c>
      <c r="P41" s="19">
        <f t="shared" si="0"/>
        <v>7</v>
      </c>
      <c r="Q41" s="19">
        <f>ROUND(PRODUCT(J41,25)/14,0)</f>
        <v>11</v>
      </c>
      <c r="R41" s="40"/>
      <c r="S41" s="12"/>
      <c r="T41" s="27" t="s">
        <v>61</v>
      </c>
      <c r="U41" s="12" t="s">
        <v>44</v>
      </c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  <c r="IX41" s="102"/>
      <c r="IY41" s="102"/>
      <c r="IZ41" s="102"/>
      <c r="JA41" s="102"/>
    </row>
    <row r="42" spans="1:261">
      <c r="A42" s="37" t="s">
        <v>66</v>
      </c>
      <c r="B42" s="181" t="s">
        <v>67</v>
      </c>
      <c r="C42" s="182"/>
      <c r="D42" s="182"/>
      <c r="E42" s="182"/>
      <c r="F42" s="182"/>
      <c r="G42" s="182"/>
      <c r="H42" s="182"/>
      <c r="I42" s="183"/>
      <c r="J42" s="12">
        <v>6</v>
      </c>
      <c r="K42" s="12">
        <v>2</v>
      </c>
      <c r="L42" s="12">
        <v>2</v>
      </c>
      <c r="M42" s="12">
        <v>0</v>
      </c>
      <c r="N42" s="12">
        <v>0</v>
      </c>
      <c r="O42" s="49">
        <f>K42+L42+M42+N42</f>
        <v>4</v>
      </c>
      <c r="P42" s="19">
        <f t="shared" si="0"/>
        <v>7</v>
      </c>
      <c r="Q42" s="19">
        <f>ROUND(PRODUCT(J42,25)/14,0)</f>
        <v>11</v>
      </c>
      <c r="R42" s="40" t="s">
        <v>60</v>
      </c>
      <c r="S42" s="12"/>
      <c r="T42" s="27"/>
      <c r="U42" s="12" t="s">
        <v>41</v>
      </c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  <c r="IW42" s="102"/>
      <c r="IX42" s="102"/>
      <c r="IY42" s="102"/>
      <c r="IZ42" s="102"/>
      <c r="JA42" s="102"/>
    </row>
    <row r="43" spans="1:261">
      <c r="A43" s="37" t="s">
        <v>68</v>
      </c>
      <c r="B43" s="181" t="s">
        <v>69</v>
      </c>
      <c r="C43" s="182"/>
      <c r="D43" s="182"/>
      <c r="E43" s="182"/>
      <c r="F43" s="182"/>
      <c r="G43" s="182"/>
      <c r="H43" s="182"/>
      <c r="I43" s="183"/>
      <c r="J43" s="12">
        <v>6</v>
      </c>
      <c r="K43" s="12">
        <v>2</v>
      </c>
      <c r="L43" s="12">
        <v>2</v>
      </c>
      <c r="M43" s="12">
        <v>0</v>
      </c>
      <c r="N43" s="12">
        <v>0</v>
      </c>
      <c r="O43" s="49">
        <f>K43+L43+M43+N43</f>
        <v>4</v>
      </c>
      <c r="P43" s="19">
        <f t="shared" si="0"/>
        <v>7</v>
      </c>
      <c r="Q43" s="19">
        <f>ROUND(PRODUCT(J43,25)/14,0)</f>
        <v>11</v>
      </c>
      <c r="R43" s="40" t="s">
        <v>60</v>
      </c>
      <c r="S43" s="12"/>
      <c r="T43" s="27"/>
      <c r="U43" s="12" t="s">
        <v>41</v>
      </c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  <c r="IW43" s="102"/>
      <c r="IX43" s="102"/>
      <c r="IY43" s="102"/>
      <c r="IZ43" s="102"/>
      <c r="JA43" s="102"/>
    </row>
    <row r="44" spans="1:261">
      <c r="A44" s="37" t="s">
        <v>70</v>
      </c>
      <c r="B44" s="181" t="s">
        <v>71</v>
      </c>
      <c r="C44" s="182"/>
      <c r="D44" s="182"/>
      <c r="E44" s="182"/>
      <c r="F44" s="182"/>
      <c r="G44" s="182"/>
      <c r="H44" s="182"/>
      <c r="I44" s="183"/>
      <c r="J44" s="12">
        <v>6</v>
      </c>
      <c r="K44" s="12">
        <v>2</v>
      </c>
      <c r="L44" s="12">
        <v>2</v>
      </c>
      <c r="M44" s="12">
        <v>2</v>
      </c>
      <c r="N44" s="12">
        <v>0</v>
      </c>
      <c r="O44" s="49">
        <f>K44+L44+M44+N44</f>
        <v>6</v>
      </c>
      <c r="P44" s="19">
        <f t="shared" si="0"/>
        <v>5</v>
      </c>
      <c r="Q44" s="19">
        <f>ROUND(PRODUCT(J44,25)/14,0)</f>
        <v>11</v>
      </c>
      <c r="R44" s="40"/>
      <c r="S44" s="12" t="s">
        <v>54</v>
      </c>
      <c r="T44" s="27"/>
      <c r="U44" s="12" t="s">
        <v>41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</row>
    <row r="45" spans="1:261">
      <c r="A45" s="38" t="s">
        <v>72</v>
      </c>
      <c r="B45" s="234" t="s">
        <v>73</v>
      </c>
      <c r="C45" s="235"/>
      <c r="D45" s="235"/>
      <c r="E45" s="235"/>
      <c r="F45" s="235"/>
      <c r="G45" s="235"/>
      <c r="H45" s="235"/>
      <c r="I45" s="236"/>
      <c r="J45" s="21">
        <v>0</v>
      </c>
      <c r="K45" s="21">
        <v>0</v>
      </c>
      <c r="L45" s="21">
        <v>2</v>
      </c>
      <c r="M45" s="21">
        <v>0</v>
      </c>
      <c r="N45" s="21">
        <v>0</v>
      </c>
      <c r="O45" s="18">
        <f>K45+L45+M45</f>
        <v>2</v>
      </c>
      <c r="P45" s="19">
        <f t="shared" si="0"/>
        <v>0</v>
      </c>
      <c r="Q45" s="19">
        <v>2</v>
      </c>
      <c r="R45" s="41"/>
      <c r="S45" s="42" t="s">
        <v>54</v>
      </c>
      <c r="T45" s="43"/>
      <c r="U45" s="42" t="s">
        <v>44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  <c r="IX45" s="102"/>
      <c r="IY45" s="102"/>
      <c r="IZ45" s="102"/>
      <c r="JA45" s="102"/>
    </row>
    <row r="46" spans="1:261">
      <c r="A46" s="22" t="s">
        <v>74</v>
      </c>
      <c r="B46" s="145"/>
      <c r="C46" s="216"/>
      <c r="D46" s="216"/>
      <c r="E46" s="216"/>
      <c r="F46" s="216"/>
      <c r="G46" s="216"/>
      <c r="H46" s="216"/>
      <c r="I46" s="146"/>
      <c r="J46" s="22">
        <f t="shared" ref="J46:Q46" si="1">SUM(J40:J45)</f>
        <v>30</v>
      </c>
      <c r="K46" s="22">
        <f t="shared" si="1"/>
        <v>10</v>
      </c>
      <c r="L46" s="22">
        <f t="shared" si="1"/>
        <v>12</v>
      </c>
      <c r="M46" s="22">
        <f t="shared" si="1"/>
        <v>2</v>
      </c>
      <c r="N46" s="22">
        <f t="shared" si="1"/>
        <v>0</v>
      </c>
      <c r="O46" s="22">
        <f t="shared" si="1"/>
        <v>24</v>
      </c>
      <c r="P46" s="22">
        <f t="shared" si="1"/>
        <v>33</v>
      </c>
      <c r="Q46" s="22">
        <f t="shared" si="1"/>
        <v>57</v>
      </c>
      <c r="R46" s="22">
        <f>COUNTIF(R40:R45,"E")</f>
        <v>3</v>
      </c>
      <c r="S46" s="22">
        <f>COUNTIF(S40:S45,"C")</f>
        <v>2</v>
      </c>
      <c r="T46" s="22">
        <f>COUNTIF(T40:T45,"VP")</f>
        <v>1</v>
      </c>
      <c r="U46" s="23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  <c r="IW46" s="102"/>
      <c r="IX46" s="102"/>
      <c r="IY46" s="102"/>
      <c r="IZ46" s="102"/>
      <c r="JA46" s="102"/>
    </row>
    <row r="47" spans="1:261" s="70" customForma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98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  <c r="IW47" s="102"/>
      <c r="IX47" s="102"/>
      <c r="IY47" s="102"/>
      <c r="IZ47" s="102"/>
      <c r="JA47" s="102"/>
    </row>
    <row r="48" spans="1:261"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  <c r="IW48" s="102"/>
      <c r="IX48" s="102"/>
      <c r="IY48" s="102"/>
      <c r="IZ48" s="102"/>
      <c r="JA48" s="102"/>
    </row>
    <row r="49" spans="1:261">
      <c r="A49" s="150" t="s">
        <v>75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  <c r="IW49" s="102"/>
      <c r="IX49" s="102"/>
      <c r="IY49" s="102"/>
      <c r="IZ49" s="102"/>
      <c r="JA49" s="102"/>
    </row>
    <row r="50" spans="1:261">
      <c r="A50" s="153" t="s">
        <v>47</v>
      </c>
      <c r="B50" s="155" t="s">
        <v>48</v>
      </c>
      <c r="C50" s="156"/>
      <c r="D50" s="156"/>
      <c r="E50" s="156"/>
      <c r="F50" s="156"/>
      <c r="G50" s="156"/>
      <c r="H50" s="156"/>
      <c r="I50" s="157"/>
      <c r="J50" s="161" t="s">
        <v>49</v>
      </c>
      <c r="K50" s="212" t="s">
        <v>50</v>
      </c>
      <c r="L50" s="213"/>
      <c r="M50" s="213"/>
      <c r="N50" s="214"/>
      <c r="O50" s="228" t="s">
        <v>51</v>
      </c>
      <c r="P50" s="229"/>
      <c r="Q50" s="230"/>
      <c r="R50" s="228" t="s">
        <v>52</v>
      </c>
      <c r="S50" s="231"/>
      <c r="T50" s="232"/>
      <c r="U50" s="233" t="s">
        <v>53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  <c r="IW50" s="102"/>
      <c r="IX50" s="102"/>
      <c r="IY50" s="102"/>
      <c r="IZ50" s="102"/>
      <c r="JA50" s="102"/>
    </row>
    <row r="51" spans="1:261">
      <c r="A51" s="154"/>
      <c r="B51" s="158"/>
      <c r="C51" s="159"/>
      <c r="D51" s="159"/>
      <c r="E51" s="159"/>
      <c r="F51" s="159"/>
      <c r="G51" s="159"/>
      <c r="H51" s="159"/>
      <c r="I51" s="160"/>
      <c r="J51" s="162"/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32</v>
      </c>
      <c r="Q51" s="4" t="s">
        <v>59</v>
      </c>
      <c r="R51" s="4" t="s">
        <v>60</v>
      </c>
      <c r="S51" s="4" t="s">
        <v>54</v>
      </c>
      <c r="T51" s="4" t="s">
        <v>61</v>
      </c>
      <c r="U51" s="16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  <c r="IW51" s="102"/>
      <c r="IX51" s="102"/>
      <c r="IY51" s="102"/>
      <c r="IZ51" s="102"/>
      <c r="JA51" s="102"/>
    </row>
    <row r="52" spans="1:261">
      <c r="A52" s="37" t="s">
        <v>76</v>
      </c>
      <c r="B52" s="181" t="s">
        <v>77</v>
      </c>
      <c r="C52" s="182"/>
      <c r="D52" s="182"/>
      <c r="E52" s="182"/>
      <c r="F52" s="182"/>
      <c r="G52" s="182"/>
      <c r="H52" s="182"/>
      <c r="I52" s="183"/>
      <c r="J52" s="12">
        <v>5</v>
      </c>
      <c r="K52" s="12">
        <v>2</v>
      </c>
      <c r="L52" s="12">
        <v>2</v>
      </c>
      <c r="M52" s="12">
        <v>0</v>
      </c>
      <c r="N52" s="39">
        <v>0</v>
      </c>
      <c r="O52" s="18">
        <f t="shared" ref="O52:O57" si="2">K52+L52+M52+N52</f>
        <v>4</v>
      </c>
      <c r="P52" s="19">
        <f t="shared" ref="P52:P58" si="3">Q52-O52</f>
        <v>5</v>
      </c>
      <c r="Q52" s="19">
        <f t="shared" ref="Q52:Q57" si="4">ROUND(PRODUCT(J52,25)/14,0)</f>
        <v>9</v>
      </c>
      <c r="R52" s="40" t="s">
        <v>60</v>
      </c>
      <c r="S52" s="12"/>
      <c r="T52" s="27"/>
      <c r="U52" s="12" t="s">
        <v>41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  <c r="IW52" s="102"/>
      <c r="IX52" s="102"/>
      <c r="IY52" s="102"/>
      <c r="IZ52" s="102"/>
      <c r="JA52" s="102"/>
    </row>
    <row r="53" spans="1:261">
      <c r="A53" s="37" t="s">
        <v>78</v>
      </c>
      <c r="B53" s="181" t="s">
        <v>79</v>
      </c>
      <c r="C53" s="182"/>
      <c r="D53" s="182"/>
      <c r="E53" s="182"/>
      <c r="F53" s="182"/>
      <c r="G53" s="182"/>
      <c r="H53" s="182"/>
      <c r="I53" s="183"/>
      <c r="J53" s="12">
        <v>5</v>
      </c>
      <c r="K53" s="12">
        <v>2</v>
      </c>
      <c r="L53" s="12">
        <v>2</v>
      </c>
      <c r="M53" s="12">
        <v>0</v>
      </c>
      <c r="N53" s="39">
        <v>0</v>
      </c>
      <c r="O53" s="18">
        <f t="shared" si="2"/>
        <v>4</v>
      </c>
      <c r="P53" s="19">
        <f t="shared" si="3"/>
        <v>5</v>
      </c>
      <c r="Q53" s="19">
        <f t="shared" si="4"/>
        <v>9</v>
      </c>
      <c r="R53" s="40" t="s">
        <v>60</v>
      </c>
      <c r="S53" s="12"/>
      <c r="T53" s="27"/>
      <c r="U53" s="12" t="s">
        <v>41</v>
      </c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  <c r="IW53" s="102"/>
      <c r="IX53" s="102"/>
      <c r="IY53" s="102"/>
      <c r="IZ53" s="102"/>
      <c r="JA53" s="102"/>
    </row>
    <row r="54" spans="1:261">
      <c r="A54" s="37" t="s">
        <v>80</v>
      </c>
      <c r="B54" s="181" t="s">
        <v>81</v>
      </c>
      <c r="C54" s="182"/>
      <c r="D54" s="182"/>
      <c r="E54" s="182"/>
      <c r="F54" s="182"/>
      <c r="G54" s="182"/>
      <c r="H54" s="182"/>
      <c r="I54" s="183"/>
      <c r="J54" s="12">
        <v>5</v>
      </c>
      <c r="K54" s="12">
        <v>2</v>
      </c>
      <c r="L54" s="12">
        <v>2</v>
      </c>
      <c r="M54" s="12">
        <v>0</v>
      </c>
      <c r="N54" s="39">
        <v>0</v>
      </c>
      <c r="O54" s="18">
        <f t="shared" si="2"/>
        <v>4</v>
      </c>
      <c r="P54" s="19">
        <f t="shared" si="3"/>
        <v>5</v>
      </c>
      <c r="Q54" s="19">
        <f t="shared" si="4"/>
        <v>9</v>
      </c>
      <c r="R54" s="40"/>
      <c r="S54" s="12"/>
      <c r="T54" s="27" t="s">
        <v>61</v>
      </c>
      <c r="U54" s="12" t="s">
        <v>41</v>
      </c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  <c r="IX54" s="102"/>
      <c r="IY54" s="102"/>
      <c r="IZ54" s="102"/>
      <c r="JA54" s="102"/>
    </row>
    <row r="55" spans="1:261">
      <c r="A55" s="37" t="s">
        <v>82</v>
      </c>
      <c r="B55" s="181" t="s">
        <v>83</v>
      </c>
      <c r="C55" s="182"/>
      <c r="D55" s="182"/>
      <c r="E55" s="182"/>
      <c r="F55" s="182"/>
      <c r="G55" s="182"/>
      <c r="H55" s="182"/>
      <c r="I55" s="183"/>
      <c r="J55" s="12">
        <v>5</v>
      </c>
      <c r="K55" s="12">
        <v>2</v>
      </c>
      <c r="L55" s="12">
        <v>2</v>
      </c>
      <c r="M55" s="12">
        <v>0</v>
      </c>
      <c r="N55" s="39">
        <v>0</v>
      </c>
      <c r="O55" s="18">
        <f t="shared" si="2"/>
        <v>4</v>
      </c>
      <c r="P55" s="19">
        <f t="shared" si="3"/>
        <v>5</v>
      </c>
      <c r="Q55" s="19">
        <f t="shared" si="4"/>
        <v>9</v>
      </c>
      <c r="R55" s="40" t="s">
        <v>60</v>
      </c>
      <c r="S55" s="12"/>
      <c r="T55" s="27"/>
      <c r="U55" s="12" t="s">
        <v>41</v>
      </c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  <c r="IW55" s="102"/>
      <c r="IX55" s="102"/>
      <c r="IY55" s="102"/>
      <c r="IZ55" s="102"/>
      <c r="JA55" s="102"/>
    </row>
    <row r="56" spans="1:261">
      <c r="A56" s="37" t="s">
        <v>84</v>
      </c>
      <c r="B56" s="181" t="s">
        <v>85</v>
      </c>
      <c r="C56" s="182"/>
      <c r="D56" s="182"/>
      <c r="E56" s="182"/>
      <c r="F56" s="182"/>
      <c r="G56" s="182"/>
      <c r="H56" s="182"/>
      <c r="I56" s="183"/>
      <c r="J56" s="12">
        <v>5</v>
      </c>
      <c r="K56" s="12">
        <v>2</v>
      </c>
      <c r="L56" s="12">
        <v>1</v>
      </c>
      <c r="M56" s="12">
        <v>2</v>
      </c>
      <c r="N56" s="39">
        <v>0</v>
      </c>
      <c r="O56" s="18">
        <f t="shared" si="2"/>
        <v>5</v>
      </c>
      <c r="P56" s="19">
        <f t="shared" si="3"/>
        <v>4</v>
      </c>
      <c r="Q56" s="19">
        <f t="shared" si="4"/>
        <v>9</v>
      </c>
      <c r="R56" s="40" t="s">
        <v>60</v>
      </c>
      <c r="S56" s="12"/>
      <c r="T56" s="27"/>
      <c r="U56" s="12" t="s">
        <v>41</v>
      </c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  <c r="IV56" s="102"/>
      <c r="IW56" s="102"/>
      <c r="IX56" s="102"/>
      <c r="IY56" s="102"/>
      <c r="IZ56" s="102"/>
      <c r="JA56" s="102"/>
    </row>
    <row r="57" spans="1:261">
      <c r="A57" s="37" t="s">
        <v>86</v>
      </c>
      <c r="B57" s="181" t="s">
        <v>87</v>
      </c>
      <c r="C57" s="182"/>
      <c r="D57" s="182"/>
      <c r="E57" s="182"/>
      <c r="F57" s="182"/>
      <c r="G57" s="182"/>
      <c r="H57" s="182"/>
      <c r="I57" s="183"/>
      <c r="J57" s="12">
        <v>5</v>
      </c>
      <c r="K57" s="12">
        <v>2</v>
      </c>
      <c r="L57" s="12">
        <v>1</v>
      </c>
      <c r="M57" s="12">
        <v>0</v>
      </c>
      <c r="N57" s="39">
        <v>0</v>
      </c>
      <c r="O57" s="18">
        <f t="shared" si="2"/>
        <v>3</v>
      </c>
      <c r="P57" s="19">
        <f t="shared" si="3"/>
        <v>6</v>
      </c>
      <c r="Q57" s="19">
        <f t="shared" si="4"/>
        <v>9</v>
      </c>
      <c r="R57" s="40"/>
      <c r="S57" s="12" t="s">
        <v>54</v>
      </c>
      <c r="T57" s="27"/>
      <c r="U57" s="12" t="s">
        <v>41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  <c r="IW57" s="102"/>
      <c r="IX57" s="102"/>
      <c r="IY57" s="102"/>
      <c r="IZ57" s="102"/>
      <c r="JA57" s="102"/>
    </row>
    <row r="58" spans="1:261">
      <c r="A58" s="33" t="s">
        <v>88</v>
      </c>
      <c r="B58" s="184" t="s">
        <v>89</v>
      </c>
      <c r="C58" s="185"/>
      <c r="D58" s="185"/>
      <c r="E58" s="185"/>
      <c r="F58" s="185"/>
      <c r="G58" s="185"/>
      <c r="H58" s="185"/>
      <c r="I58" s="186"/>
      <c r="J58" s="18">
        <v>0</v>
      </c>
      <c r="K58" s="18">
        <v>0</v>
      </c>
      <c r="L58" s="18">
        <v>2</v>
      </c>
      <c r="M58" s="18">
        <v>0</v>
      </c>
      <c r="N58" s="18">
        <v>0</v>
      </c>
      <c r="O58" s="18">
        <f>K58+L58+M58</f>
        <v>2</v>
      </c>
      <c r="P58" s="19">
        <f t="shared" si="3"/>
        <v>0</v>
      </c>
      <c r="Q58" s="19">
        <v>2</v>
      </c>
      <c r="R58" s="41"/>
      <c r="S58" s="42" t="s">
        <v>54</v>
      </c>
      <c r="T58" s="43"/>
      <c r="U58" s="42" t="s">
        <v>44</v>
      </c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  <c r="IW58" s="102"/>
      <c r="IX58" s="102"/>
      <c r="IY58" s="102"/>
      <c r="IZ58" s="102"/>
      <c r="JA58" s="102"/>
    </row>
    <row r="59" spans="1:261">
      <c r="A59" s="22" t="s">
        <v>74</v>
      </c>
      <c r="B59" s="145"/>
      <c r="C59" s="216"/>
      <c r="D59" s="216"/>
      <c r="E59" s="216"/>
      <c r="F59" s="216"/>
      <c r="G59" s="216"/>
      <c r="H59" s="216"/>
      <c r="I59" s="146"/>
      <c r="J59" s="22">
        <f t="shared" ref="J59:Q59" si="5">SUM(J52:J58)</f>
        <v>30</v>
      </c>
      <c r="K59" s="22">
        <f t="shared" si="5"/>
        <v>12</v>
      </c>
      <c r="L59" s="22">
        <f t="shared" si="5"/>
        <v>12</v>
      </c>
      <c r="M59" s="22">
        <f t="shared" si="5"/>
        <v>2</v>
      </c>
      <c r="N59" s="22">
        <f t="shared" si="5"/>
        <v>0</v>
      </c>
      <c r="O59" s="22">
        <f t="shared" si="5"/>
        <v>26</v>
      </c>
      <c r="P59" s="22">
        <f t="shared" si="5"/>
        <v>30</v>
      </c>
      <c r="Q59" s="22">
        <f t="shared" si="5"/>
        <v>56</v>
      </c>
      <c r="R59" s="22">
        <f>COUNTIF(R52:R58,"E")</f>
        <v>4</v>
      </c>
      <c r="S59" s="22">
        <f>COUNTIF(S52:S58,"C")</f>
        <v>2</v>
      </c>
      <c r="T59" s="22">
        <f>COUNTIF(T52:T58,"VP")</f>
        <v>1</v>
      </c>
      <c r="U59" s="23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  <c r="IV59" s="102"/>
      <c r="IW59" s="102"/>
      <c r="IX59" s="102"/>
      <c r="IY59" s="102"/>
      <c r="IZ59" s="102"/>
      <c r="JA59" s="102"/>
    </row>
    <row r="60" spans="1:261" s="70" customForma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98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  <c r="IV60" s="102"/>
      <c r="IW60" s="102"/>
      <c r="IX60" s="102"/>
      <c r="IY60" s="102"/>
      <c r="IZ60" s="102"/>
      <c r="JA60" s="102"/>
    </row>
    <row r="61" spans="1:261"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</row>
    <row r="62" spans="1:261">
      <c r="A62" s="150" t="s">
        <v>90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</row>
    <row r="63" spans="1:261">
      <c r="A63" s="153" t="s">
        <v>47</v>
      </c>
      <c r="B63" s="155" t="s">
        <v>48</v>
      </c>
      <c r="C63" s="156"/>
      <c r="D63" s="156"/>
      <c r="E63" s="156"/>
      <c r="F63" s="156"/>
      <c r="G63" s="156"/>
      <c r="H63" s="156"/>
      <c r="I63" s="157"/>
      <c r="J63" s="161" t="s">
        <v>49</v>
      </c>
      <c r="K63" s="212" t="s">
        <v>50</v>
      </c>
      <c r="L63" s="213"/>
      <c r="M63" s="213"/>
      <c r="N63" s="214"/>
      <c r="O63" s="228" t="s">
        <v>51</v>
      </c>
      <c r="P63" s="229"/>
      <c r="Q63" s="230"/>
      <c r="R63" s="228" t="s">
        <v>52</v>
      </c>
      <c r="S63" s="231"/>
      <c r="T63" s="232"/>
      <c r="U63" s="233" t="s">
        <v>53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</row>
    <row r="64" spans="1:261">
      <c r="A64" s="154"/>
      <c r="B64" s="158"/>
      <c r="C64" s="159"/>
      <c r="D64" s="159"/>
      <c r="E64" s="159"/>
      <c r="F64" s="159"/>
      <c r="G64" s="159"/>
      <c r="H64" s="159"/>
      <c r="I64" s="160"/>
      <c r="J64" s="162"/>
      <c r="K64" s="4" t="s">
        <v>54</v>
      </c>
      <c r="L64" s="4" t="s">
        <v>55</v>
      </c>
      <c r="M64" s="4" t="s">
        <v>56</v>
      </c>
      <c r="N64" s="4" t="s">
        <v>57</v>
      </c>
      <c r="O64" s="4" t="s">
        <v>58</v>
      </c>
      <c r="P64" s="4" t="s">
        <v>32</v>
      </c>
      <c r="Q64" s="4" t="s">
        <v>59</v>
      </c>
      <c r="R64" s="4" t="s">
        <v>60</v>
      </c>
      <c r="S64" s="4" t="s">
        <v>54</v>
      </c>
      <c r="T64" s="4" t="s">
        <v>61</v>
      </c>
      <c r="U64" s="16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2"/>
      <c r="IV64" s="102"/>
      <c r="IW64" s="102"/>
      <c r="IX64" s="102"/>
      <c r="IY64" s="102"/>
      <c r="IZ64" s="102"/>
      <c r="JA64" s="102"/>
    </row>
    <row r="65" spans="1:261">
      <c r="A65" s="37" t="s">
        <v>237</v>
      </c>
      <c r="B65" s="181" t="s">
        <v>238</v>
      </c>
      <c r="C65" s="182"/>
      <c r="D65" s="182"/>
      <c r="E65" s="182"/>
      <c r="F65" s="182"/>
      <c r="G65" s="182"/>
      <c r="H65" s="182"/>
      <c r="I65" s="183"/>
      <c r="J65" s="12">
        <v>5</v>
      </c>
      <c r="K65" s="12">
        <v>2</v>
      </c>
      <c r="L65" s="12">
        <v>1</v>
      </c>
      <c r="M65" s="12">
        <v>1</v>
      </c>
      <c r="N65" s="39">
        <v>0</v>
      </c>
      <c r="O65" s="18">
        <f>K65+L65+M65+N65</f>
        <v>4</v>
      </c>
      <c r="P65" s="19">
        <f>Q65-O65</f>
        <v>5</v>
      </c>
      <c r="Q65" s="19">
        <f t="shared" ref="Q65:Q71" si="6">ROUND(PRODUCT(J65,25)/14,0)</f>
        <v>9</v>
      </c>
      <c r="R65" s="40"/>
      <c r="S65" s="12" t="s">
        <v>54</v>
      </c>
      <c r="T65" s="27"/>
      <c r="U65" s="12" t="s">
        <v>41</v>
      </c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  <c r="IV65" s="102"/>
      <c r="IW65" s="102"/>
      <c r="IX65" s="102"/>
      <c r="IY65" s="102"/>
      <c r="IZ65" s="102"/>
      <c r="JA65" s="102"/>
    </row>
    <row r="66" spans="1:261">
      <c r="A66" s="37" t="s">
        <v>91</v>
      </c>
      <c r="B66" s="181" t="s">
        <v>92</v>
      </c>
      <c r="C66" s="182"/>
      <c r="D66" s="182"/>
      <c r="E66" s="182"/>
      <c r="F66" s="182"/>
      <c r="G66" s="182"/>
      <c r="H66" s="182"/>
      <c r="I66" s="183"/>
      <c r="J66" s="12">
        <v>5</v>
      </c>
      <c r="K66" s="12">
        <v>2</v>
      </c>
      <c r="L66" s="12">
        <v>2</v>
      </c>
      <c r="M66" s="12">
        <v>0</v>
      </c>
      <c r="N66" s="39">
        <v>0</v>
      </c>
      <c r="O66" s="18">
        <f>K66+L66+M66+N66</f>
        <v>4</v>
      </c>
      <c r="P66" s="19">
        <f>Q66-O66</f>
        <v>5</v>
      </c>
      <c r="Q66" s="19">
        <f t="shared" si="6"/>
        <v>9</v>
      </c>
      <c r="R66" s="40" t="s">
        <v>60</v>
      </c>
      <c r="S66" s="12"/>
      <c r="T66" s="27"/>
      <c r="U66" s="12" t="s">
        <v>41</v>
      </c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2"/>
      <c r="IV66" s="102"/>
      <c r="IW66" s="102"/>
      <c r="IX66" s="102"/>
      <c r="IY66" s="102"/>
      <c r="IZ66" s="102"/>
      <c r="JA66" s="102"/>
    </row>
    <row r="67" spans="1:261">
      <c r="A67" s="37" t="s">
        <v>95</v>
      </c>
      <c r="B67" s="181" t="s">
        <v>96</v>
      </c>
      <c r="C67" s="182"/>
      <c r="D67" s="182"/>
      <c r="E67" s="182"/>
      <c r="F67" s="182"/>
      <c r="G67" s="182"/>
      <c r="H67" s="182"/>
      <c r="I67" s="183"/>
      <c r="J67" s="12">
        <v>5</v>
      </c>
      <c r="K67" s="12">
        <v>2</v>
      </c>
      <c r="L67" s="12">
        <v>2</v>
      </c>
      <c r="M67" s="12">
        <v>0</v>
      </c>
      <c r="N67" s="39">
        <v>0</v>
      </c>
      <c r="O67" s="18">
        <v>4</v>
      </c>
      <c r="P67" s="19">
        <v>5</v>
      </c>
      <c r="Q67" s="19">
        <f t="shared" si="6"/>
        <v>9</v>
      </c>
      <c r="R67" s="40"/>
      <c r="S67" s="12"/>
      <c r="T67" s="27" t="s">
        <v>61</v>
      </c>
      <c r="U67" s="12" t="s">
        <v>41</v>
      </c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  <c r="IV67" s="102"/>
      <c r="IW67" s="102"/>
      <c r="IX67" s="102"/>
      <c r="IY67" s="102"/>
      <c r="IZ67" s="102"/>
      <c r="JA67" s="102"/>
    </row>
    <row r="68" spans="1:261">
      <c r="A68" s="37" t="s">
        <v>93</v>
      </c>
      <c r="B68" s="181" t="s">
        <v>94</v>
      </c>
      <c r="C68" s="182"/>
      <c r="D68" s="182"/>
      <c r="E68" s="182"/>
      <c r="F68" s="182"/>
      <c r="G68" s="182"/>
      <c r="H68" s="182"/>
      <c r="I68" s="183"/>
      <c r="J68" s="12">
        <v>5</v>
      </c>
      <c r="K68" s="12">
        <v>2</v>
      </c>
      <c r="L68" s="12">
        <v>2</v>
      </c>
      <c r="M68" s="12">
        <v>1</v>
      </c>
      <c r="N68" s="39">
        <v>0</v>
      </c>
      <c r="O68" s="18">
        <f>K68+L68+M68+N68</f>
        <v>5</v>
      </c>
      <c r="P68" s="19">
        <f>Q68-O68</f>
        <v>4</v>
      </c>
      <c r="Q68" s="19">
        <f t="shared" si="6"/>
        <v>9</v>
      </c>
      <c r="R68" s="40" t="s">
        <v>60</v>
      </c>
      <c r="S68" s="12"/>
      <c r="T68" s="27"/>
      <c r="U68" s="12" t="s">
        <v>41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  <c r="IV68" s="102"/>
      <c r="IW68" s="102"/>
      <c r="IX68" s="102"/>
      <c r="IY68" s="102"/>
      <c r="IZ68" s="102"/>
      <c r="JA68" s="102"/>
    </row>
    <row r="69" spans="1:261">
      <c r="A69" s="37" t="s">
        <v>239</v>
      </c>
      <c r="B69" s="181" t="s">
        <v>240</v>
      </c>
      <c r="C69" s="182"/>
      <c r="D69" s="182"/>
      <c r="E69" s="182"/>
      <c r="F69" s="182"/>
      <c r="G69" s="182"/>
      <c r="H69" s="182"/>
      <c r="I69" s="183"/>
      <c r="J69" s="12">
        <v>5</v>
      </c>
      <c r="K69" s="12">
        <v>2</v>
      </c>
      <c r="L69" s="12">
        <v>1</v>
      </c>
      <c r="M69" s="12">
        <v>1</v>
      </c>
      <c r="N69" s="39">
        <v>0</v>
      </c>
      <c r="O69" s="18">
        <f>K69+L69+M69+N69</f>
        <v>4</v>
      </c>
      <c r="P69" s="19">
        <f>Q69-O69</f>
        <v>5</v>
      </c>
      <c r="Q69" s="19">
        <f t="shared" si="6"/>
        <v>9</v>
      </c>
      <c r="R69" s="40" t="s">
        <v>60</v>
      </c>
      <c r="S69" s="12"/>
      <c r="T69" s="27"/>
      <c r="U69" s="12" t="s">
        <v>43</v>
      </c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  <c r="IU69" s="102"/>
      <c r="IV69" s="102"/>
      <c r="IW69" s="102"/>
      <c r="IX69" s="102"/>
      <c r="IY69" s="102"/>
      <c r="IZ69" s="102"/>
      <c r="JA69" s="102"/>
    </row>
    <row r="70" spans="1:261">
      <c r="A70" s="37" t="s">
        <v>241</v>
      </c>
      <c r="B70" s="181" t="s">
        <v>242</v>
      </c>
      <c r="C70" s="182"/>
      <c r="D70" s="182"/>
      <c r="E70" s="182"/>
      <c r="F70" s="182"/>
      <c r="G70" s="182"/>
      <c r="H70" s="182"/>
      <c r="I70" s="183"/>
      <c r="J70" s="12">
        <v>5</v>
      </c>
      <c r="K70" s="12">
        <v>2</v>
      </c>
      <c r="L70" s="12">
        <v>1</v>
      </c>
      <c r="M70" s="12">
        <v>1</v>
      </c>
      <c r="N70" s="39">
        <v>0</v>
      </c>
      <c r="O70" s="18">
        <f>K70+L70+M70+N70</f>
        <v>4</v>
      </c>
      <c r="P70" s="19">
        <f>Q70-O70</f>
        <v>5</v>
      </c>
      <c r="Q70" s="19">
        <f t="shared" si="6"/>
        <v>9</v>
      </c>
      <c r="R70" s="40" t="s">
        <v>60</v>
      </c>
      <c r="S70" s="12"/>
      <c r="T70" s="27"/>
      <c r="U70" s="12" t="s">
        <v>43</v>
      </c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  <c r="IW70" s="102"/>
      <c r="IX70" s="102"/>
      <c r="IY70" s="102"/>
      <c r="IZ70" s="102"/>
      <c r="JA70" s="102"/>
    </row>
    <row r="71" spans="1:261">
      <c r="A71" s="37" t="s">
        <v>101</v>
      </c>
      <c r="B71" s="181" t="s">
        <v>102</v>
      </c>
      <c r="C71" s="182"/>
      <c r="D71" s="182"/>
      <c r="E71" s="182"/>
      <c r="F71" s="182"/>
      <c r="G71" s="182"/>
      <c r="H71" s="182"/>
      <c r="I71" s="183"/>
      <c r="J71" s="12">
        <v>3</v>
      </c>
      <c r="K71" s="12">
        <v>0</v>
      </c>
      <c r="L71" s="12">
        <v>2</v>
      </c>
      <c r="M71" s="12">
        <v>0</v>
      </c>
      <c r="N71" s="39">
        <v>0</v>
      </c>
      <c r="O71" s="18">
        <f>K71+L71+M71+N71</f>
        <v>2</v>
      </c>
      <c r="P71" s="19">
        <f>Q71-O71</f>
        <v>3</v>
      </c>
      <c r="Q71" s="19">
        <f t="shared" si="6"/>
        <v>5</v>
      </c>
      <c r="R71" s="40"/>
      <c r="S71" s="12" t="s">
        <v>54</v>
      </c>
      <c r="T71" s="27"/>
      <c r="U71" s="12" t="s">
        <v>44</v>
      </c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</row>
    <row r="72" spans="1:261">
      <c r="A72" s="22" t="s">
        <v>74</v>
      </c>
      <c r="B72" s="145"/>
      <c r="C72" s="216"/>
      <c r="D72" s="216"/>
      <c r="E72" s="216"/>
      <c r="F72" s="216"/>
      <c r="G72" s="216"/>
      <c r="H72" s="216"/>
      <c r="I72" s="146"/>
      <c r="J72" s="22">
        <f t="shared" ref="J72:Q72" si="7">SUM(J65:J71)</f>
        <v>33</v>
      </c>
      <c r="K72" s="22">
        <f t="shared" si="7"/>
        <v>12</v>
      </c>
      <c r="L72" s="22">
        <f t="shared" si="7"/>
        <v>11</v>
      </c>
      <c r="M72" s="22">
        <f t="shared" si="7"/>
        <v>4</v>
      </c>
      <c r="N72" s="22">
        <f t="shared" si="7"/>
        <v>0</v>
      </c>
      <c r="O72" s="22">
        <f t="shared" si="7"/>
        <v>27</v>
      </c>
      <c r="P72" s="22">
        <f t="shared" si="7"/>
        <v>32</v>
      </c>
      <c r="Q72" s="22">
        <f t="shared" si="7"/>
        <v>59</v>
      </c>
      <c r="R72" s="22">
        <f>COUNTIF(R65:R71,"E")</f>
        <v>4</v>
      </c>
      <c r="S72" s="22">
        <f>COUNTIF(S65:S71,"C")</f>
        <v>2</v>
      </c>
      <c r="T72" s="22">
        <f>COUNTIF(T65:T71,"VP")</f>
        <v>1</v>
      </c>
      <c r="U72" s="23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</row>
    <row r="73" spans="1:261" s="70" customForma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98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</row>
    <row r="74" spans="1:261"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</row>
    <row r="75" spans="1:261">
      <c r="A75" s="209" t="s">
        <v>103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1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</row>
    <row r="76" spans="1:261">
      <c r="A76" s="153" t="s">
        <v>47</v>
      </c>
      <c r="B76" s="155" t="s">
        <v>48</v>
      </c>
      <c r="C76" s="156"/>
      <c r="D76" s="156"/>
      <c r="E76" s="156"/>
      <c r="F76" s="156"/>
      <c r="G76" s="156"/>
      <c r="H76" s="156"/>
      <c r="I76" s="157"/>
      <c r="J76" s="161" t="s">
        <v>49</v>
      </c>
      <c r="K76" s="212" t="s">
        <v>50</v>
      </c>
      <c r="L76" s="213"/>
      <c r="M76" s="213"/>
      <c r="N76" s="214"/>
      <c r="O76" s="228" t="s">
        <v>51</v>
      </c>
      <c r="P76" s="229"/>
      <c r="Q76" s="230"/>
      <c r="R76" s="228" t="s">
        <v>52</v>
      </c>
      <c r="S76" s="231"/>
      <c r="T76" s="232"/>
      <c r="U76" s="233" t="s">
        <v>53</v>
      </c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</row>
    <row r="77" spans="1:261">
      <c r="A77" s="154"/>
      <c r="B77" s="158"/>
      <c r="C77" s="159"/>
      <c r="D77" s="159"/>
      <c r="E77" s="159"/>
      <c r="F77" s="159"/>
      <c r="G77" s="159"/>
      <c r="H77" s="159"/>
      <c r="I77" s="160"/>
      <c r="J77" s="162"/>
      <c r="K77" s="4" t="s">
        <v>54</v>
      </c>
      <c r="L77" s="4" t="s">
        <v>55</v>
      </c>
      <c r="M77" s="4" t="s">
        <v>56</v>
      </c>
      <c r="N77" s="4" t="s">
        <v>57</v>
      </c>
      <c r="O77" s="4" t="s">
        <v>58</v>
      </c>
      <c r="P77" s="4" t="s">
        <v>32</v>
      </c>
      <c r="Q77" s="4" t="s">
        <v>59</v>
      </c>
      <c r="R77" s="4" t="s">
        <v>60</v>
      </c>
      <c r="S77" s="4" t="s">
        <v>54</v>
      </c>
      <c r="T77" s="4" t="s">
        <v>61</v>
      </c>
      <c r="U77" s="16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</row>
    <row r="78" spans="1:261">
      <c r="A78" s="37" t="s">
        <v>104</v>
      </c>
      <c r="B78" s="181" t="s">
        <v>105</v>
      </c>
      <c r="C78" s="182"/>
      <c r="D78" s="182"/>
      <c r="E78" s="182"/>
      <c r="F78" s="182"/>
      <c r="G78" s="182"/>
      <c r="H78" s="182"/>
      <c r="I78" s="183"/>
      <c r="J78" s="12">
        <v>6</v>
      </c>
      <c r="K78" s="12">
        <v>2</v>
      </c>
      <c r="L78" s="12">
        <v>1</v>
      </c>
      <c r="M78" s="12">
        <v>2</v>
      </c>
      <c r="N78" s="39">
        <v>0</v>
      </c>
      <c r="O78" s="18">
        <f>K78+L78+M78+N78</f>
        <v>5</v>
      </c>
      <c r="P78" s="19">
        <f>Q78-O78</f>
        <v>6</v>
      </c>
      <c r="Q78" s="19">
        <f t="shared" ref="Q78:Q84" si="8">ROUND(PRODUCT(J78,25)/14,0)</f>
        <v>11</v>
      </c>
      <c r="R78" s="40" t="s">
        <v>60</v>
      </c>
      <c r="S78" s="12"/>
      <c r="T78" s="27"/>
      <c r="U78" s="12" t="s">
        <v>43</v>
      </c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</row>
    <row r="79" spans="1:261">
      <c r="A79" s="37" t="s">
        <v>106</v>
      </c>
      <c r="B79" s="181" t="s">
        <v>107</v>
      </c>
      <c r="C79" s="182"/>
      <c r="D79" s="182"/>
      <c r="E79" s="182"/>
      <c r="F79" s="182"/>
      <c r="G79" s="182"/>
      <c r="H79" s="182"/>
      <c r="I79" s="183"/>
      <c r="J79" s="12">
        <v>5</v>
      </c>
      <c r="K79" s="12">
        <v>2</v>
      </c>
      <c r="L79" s="12">
        <v>2</v>
      </c>
      <c r="M79" s="12">
        <v>0</v>
      </c>
      <c r="N79" s="39">
        <v>0</v>
      </c>
      <c r="O79" s="18">
        <f>K79+L79+M79</f>
        <v>4</v>
      </c>
      <c r="P79" s="19">
        <f>Q79-O79</f>
        <v>5</v>
      </c>
      <c r="Q79" s="19">
        <f t="shared" si="8"/>
        <v>9</v>
      </c>
      <c r="R79" s="40"/>
      <c r="S79" s="12" t="s">
        <v>54</v>
      </c>
      <c r="T79" s="27"/>
      <c r="U79" s="12" t="s">
        <v>41</v>
      </c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  <c r="IW79" s="102"/>
      <c r="IX79" s="102"/>
      <c r="IY79" s="102"/>
      <c r="IZ79" s="102"/>
      <c r="JA79" s="102"/>
    </row>
    <row r="80" spans="1:261">
      <c r="A80" s="37" t="s">
        <v>108</v>
      </c>
      <c r="B80" s="181" t="s">
        <v>109</v>
      </c>
      <c r="C80" s="182"/>
      <c r="D80" s="182"/>
      <c r="E80" s="182"/>
      <c r="F80" s="182"/>
      <c r="G80" s="182"/>
      <c r="H80" s="182"/>
      <c r="I80" s="183"/>
      <c r="J80" s="12">
        <v>5</v>
      </c>
      <c r="K80" s="12">
        <v>2</v>
      </c>
      <c r="L80" s="12">
        <v>2</v>
      </c>
      <c r="M80" s="12">
        <v>0</v>
      </c>
      <c r="N80" s="39">
        <v>0</v>
      </c>
      <c r="O80" s="18">
        <f>K80+L80+M80</f>
        <v>4</v>
      </c>
      <c r="P80" s="19">
        <f>Q80-O80</f>
        <v>5</v>
      </c>
      <c r="Q80" s="19">
        <f t="shared" si="8"/>
        <v>9</v>
      </c>
      <c r="R80" s="40" t="s">
        <v>60</v>
      </c>
      <c r="S80" s="12"/>
      <c r="T80" s="27"/>
      <c r="U80" s="12" t="s">
        <v>41</v>
      </c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2"/>
      <c r="IV80" s="102"/>
      <c r="IW80" s="102"/>
      <c r="IX80" s="102"/>
      <c r="IY80" s="102"/>
      <c r="IZ80" s="102"/>
      <c r="JA80" s="102"/>
    </row>
    <row r="81" spans="1:261">
      <c r="A81" s="37" t="s">
        <v>110</v>
      </c>
      <c r="B81" s="181" t="s">
        <v>111</v>
      </c>
      <c r="C81" s="182"/>
      <c r="D81" s="182"/>
      <c r="E81" s="182"/>
      <c r="F81" s="182"/>
      <c r="G81" s="182"/>
      <c r="H81" s="182"/>
      <c r="I81" s="183"/>
      <c r="J81" s="12">
        <v>5</v>
      </c>
      <c r="K81" s="12">
        <v>2</v>
      </c>
      <c r="L81" s="12">
        <v>2</v>
      </c>
      <c r="M81" s="12">
        <v>0</v>
      </c>
      <c r="N81" s="39">
        <v>0</v>
      </c>
      <c r="O81" s="18">
        <f>K81+L81+M81</f>
        <v>4</v>
      </c>
      <c r="P81" s="19">
        <f>Q81-O81</f>
        <v>5</v>
      </c>
      <c r="Q81" s="19">
        <f t="shared" si="8"/>
        <v>9</v>
      </c>
      <c r="R81" s="40" t="s">
        <v>60</v>
      </c>
      <c r="S81" s="12"/>
      <c r="T81" s="27"/>
      <c r="U81" s="12" t="s">
        <v>44</v>
      </c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  <c r="IW81" s="102"/>
      <c r="IX81" s="102"/>
      <c r="IY81" s="102"/>
      <c r="IZ81" s="102"/>
      <c r="JA81" s="102"/>
    </row>
    <row r="82" spans="1:261">
      <c r="A82" s="37" t="s">
        <v>243</v>
      </c>
      <c r="B82" s="181" t="s">
        <v>244</v>
      </c>
      <c r="C82" s="182"/>
      <c r="D82" s="182"/>
      <c r="E82" s="182"/>
      <c r="F82" s="182"/>
      <c r="G82" s="182"/>
      <c r="H82" s="182"/>
      <c r="I82" s="183"/>
      <c r="J82" s="12">
        <v>5</v>
      </c>
      <c r="K82" s="12">
        <v>2</v>
      </c>
      <c r="L82" s="12">
        <v>0</v>
      </c>
      <c r="M82" s="12">
        <v>2</v>
      </c>
      <c r="N82" s="39">
        <v>0</v>
      </c>
      <c r="O82" s="18">
        <v>4</v>
      </c>
      <c r="P82" s="19">
        <v>5</v>
      </c>
      <c r="Q82" s="19">
        <f t="shared" si="8"/>
        <v>9</v>
      </c>
      <c r="R82" s="40" t="s">
        <v>60</v>
      </c>
      <c r="S82" s="12"/>
      <c r="T82" s="27"/>
      <c r="U82" s="12" t="s">
        <v>41</v>
      </c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  <c r="IV82" s="102"/>
      <c r="IW82" s="102"/>
      <c r="IX82" s="102"/>
      <c r="IY82" s="102"/>
      <c r="IZ82" s="102"/>
      <c r="JA82" s="102"/>
    </row>
    <row r="83" spans="1:261">
      <c r="A83" s="37" t="s">
        <v>245</v>
      </c>
      <c r="B83" s="181" t="s">
        <v>113</v>
      </c>
      <c r="C83" s="182"/>
      <c r="D83" s="182"/>
      <c r="E83" s="182"/>
      <c r="F83" s="182"/>
      <c r="G83" s="182"/>
      <c r="H83" s="182"/>
      <c r="I83" s="183"/>
      <c r="J83" s="12">
        <v>4</v>
      </c>
      <c r="K83" s="12">
        <v>2</v>
      </c>
      <c r="L83" s="12">
        <v>1</v>
      </c>
      <c r="M83" s="12">
        <v>0</v>
      </c>
      <c r="N83" s="39">
        <v>0</v>
      </c>
      <c r="O83" s="18">
        <f>K83+L83+M83</f>
        <v>3</v>
      </c>
      <c r="P83" s="19">
        <f>Q83-O83</f>
        <v>4</v>
      </c>
      <c r="Q83" s="19">
        <f t="shared" si="8"/>
        <v>7</v>
      </c>
      <c r="R83" s="40"/>
      <c r="S83" s="12"/>
      <c r="T83" s="27" t="s">
        <v>61</v>
      </c>
      <c r="U83" s="12" t="s">
        <v>44</v>
      </c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  <c r="IW83" s="102"/>
      <c r="IX83" s="102"/>
      <c r="IY83" s="102"/>
      <c r="IZ83" s="102"/>
      <c r="JA83" s="102"/>
    </row>
    <row r="84" spans="1:261">
      <c r="A84" s="37" t="s">
        <v>114</v>
      </c>
      <c r="B84" s="181" t="s">
        <v>115</v>
      </c>
      <c r="C84" s="182"/>
      <c r="D84" s="182"/>
      <c r="E84" s="182"/>
      <c r="F84" s="182"/>
      <c r="G84" s="182"/>
      <c r="H84" s="182"/>
      <c r="I84" s="183"/>
      <c r="J84" s="12">
        <v>3</v>
      </c>
      <c r="K84" s="12">
        <v>0</v>
      </c>
      <c r="L84" s="12">
        <v>2</v>
      </c>
      <c r="M84" s="12">
        <v>0</v>
      </c>
      <c r="N84" s="39">
        <v>0</v>
      </c>
      <c r="O84" s="18">
        <f>K84+L84+M84</f>
        <v>2</v>
      </c>
      <c r="P84" s="19">
        <f>Q84-O84</f>
        <v>3</v>
      </c>
      <c r="Q84" s="19">
        <f t="shared" si="8"/>
        <v>5</v>
      </c>
      <c r="R84" s="40"/>
      <c r="S84" s="12" t="s">
        <v>54</v>
      </c>
      <c r="T84" s="27"/>
      <c r="U84" s="12" t="s">
        <v>44</v>
      </c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  <c r="IW84" s="102"/>
      <c r="IX84" s="102"/>
      <c r="IY84" s="102"/>
      <c r="IZ84" s="102"/>
      <c r="JA84" s="102"/>
    </row>
    <row r="85" spans="1:261">
      <c r="A85" s="22" t="s">
        <v>74</v>
      </c>
      <c r="B85" s="145"/>
      <c r="C85" s="216"/>
      <c r="D85" s="216"/>
      <c r="E85" s="216"/>
      <c r="F85" s="216"/>
      <c r="G85" s="216"/>
      <c r="H85" s="216"/>
      <c r="I85" s="146"/>
      <c r="J85" s="22">
        <f t="shared" ref="J85:Q85" si="9">SUM(J78:J84)</f>
        <v>33</v>
      </c>
      <c r="K85" s="22">
        <f t="shared" si="9"/>
        <v>12</v>
      </c>
      <c r="L85" s="22">
        <f t="shared" si="9"/>
        <v>10</v>
      </c>
      <c r="M85" s="22">
        <f t="shared" si="9"/>
        <v>4</v>
      </c>
      <c r="N85" s="22">
        <f t="shared" si="9"/>
        <v>0</v>
      </c>
      <c r="O85" s="22">
        <f t="shared" si="9"/>
        <v>26</v>
      </c>
      <c r="P85" s="22">
        <f t="shared" si="9"/>
        <v>33</v>
      </c>
      <c r="Q85" s="22">
        <f t="shared" si="9"/>
        <v>59</v>
      </c>
      <c r="R85" s="22">
        <f>COUNTIF(R78:R84,"E")</f>
        <v>4</v>
      </c>
      <c r="S85" s="22">
        <f>COUNTIF(S78:S84,"C")</f>
        <v>2</v>
      </c>
      <c r="T85" s="22">
        <f>COUNTIF(T78:T84,"VP")</f>
        <v>1</v>
      </c>
      <c r="U85" s="23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2"/>
      <c r="IV85" s="102"/>
      <c r="IW85" s="102"/>
      <c r="IX85" s="102"/>
      <c r="IY85" s="102"/>
      <c r="IZ85" s="102"/>
      <c r="JA85" s="102"/>
    </row>
    <row r="86" spans="1:261" s="70" customForma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98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  <c r="IW86" s="102"/>
      <c r="IX86" s="102"/>
      <c r="IY86" s="102"/>
      <c r="IZ86" s="102"/>
      <c r="JA86" s="102"/>
    </row>
    <row r="87" spans="1:261"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2"/>
      <c r="IV87" s="102"/>
      <c r="IW87" s="102"/>
      <c r="IX87" s="102"/>
      <c r="IY87" s="102"/>
      <c r="IZ87" s="102"/>
      <c r="JA87" s="102"/>
    </row>
    <row r="88" spans="1:261">
      <c r="A88" s="209" t="s">
        <v>116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1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  <c r="IW88" s="102"/>
      <c r="IX88" s="102"/>
      <c r="IY88" s="102"/>
      <c r="IZ88" s="102"/>
      <c r="JA88" s="102"/>
    </row>
    <row r="89" spans="1:261">
      <c r="A89" s="153" t="s">
        <v>47</v>
      </c>
      <c r="B89" s="155" t="s">
        <v>48</v>
      </c>
      <c r="C89" s="156"/>
      <c r="D89" s="156"/>
      <c r="E89" s="156"/>
      <c r="F89" s="156"/>
      <c r="G89" s="156"/>
      <c r="H89" s="156"/>
      <c r="I89" s="157"/>
      <c r="J89" s="161" t="s">
        <v>49</v>
      </c>
      <c r="K89" s="212" t="s">
        <v>50</v>
      </c>
      <c r="L89" s="213"/>
      <c r="M89" s="213"/>
      <c r="N89" s="214"/>
      <c r="O89" s="212" t="s">
        <v>51</v>
      </c>
      <c r="P89" s="213"/>
      <c r="Q89" s="214"/>
      <c r="R89" s="212" t="s">
        <v>52</v>
      </c>
      <c r="S89" s="213"/>
      <c r="T89" s="214"/>
      <c r="U89" s="161" t="s">
        <v>53</v>
      </c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2"/>
      <c r="IV89" s="102"/>
      <c r="IW89" s="102"/>
      <c r="IX89" s="102"/>
      <c r="IY89" s="102"/>
      <c r="IZ89" s="102"/>
      <c r="JA89" s="102"/>
    </row>
    <row r="90" spans="1:261">
      <c r="A90" s="154"/>
      <c r="B90" s="158"/>
      <c r="C90" s="159"/>
      <c r="D90" s="159"/>
      <c r="E90" s="159"/>
      <c r="F90" s="159"/>
      <c r="G90" s="159"/>
      <c r="H90" s="159"/>
      <c r="I90" s="160"/>
      <c r="J90" s="162"/>
      <c r="K90" s="4" t="s">
        <v>54</v>
      </c>
      <c r="L90" s="4" t="s">
        <v>55</v>
      </c>
      <c r="M90" s="4" t="s">
        <v>56</v>
      </c>
      <c r="N90" s="4" t="s">
        <v>57</v>
      </c>
      <c r="O90" s="4" t="s">
        <v>58</v>
      </c>
      <c r="P90" s="4" t="s">
        <v>32</v>
      </c>
      <c r="Q90" s="4" t="s">
        <v>59</v>
      </c>
      <c r="R90" s="4" t="s">
        <v>60</v>
      </c>
      <c r="S90" s="4" t="s">
        <v>54</v>
      </c>
      <c r="T90" s="4" t="s">
        <v>61</v>
      </c>
      <c r="U90" s="16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  <c r="IW90" s="102"/>
      <c r="IX90" s="102"/>
      <c r="IY90" s="102"/>
      <c r="IZ90" s="102"/>
      <c r="JA90" s="102"/>
    </row>
    <row r="91" spans="1:261">
      <c r="A91" s="37" t="s">
        <v>119</v>
      </c>
      <c r="B91" s="181" t="s">
        <v>120</v>
      </c>
      <c r="C91" s="182"/>
      <c r="D91" s="182"/>
      <c r="E91" s="182"/>
      <c r="F91" s="182"/>
      <c r="G91" s="182"/>
      <c r="H91" s="182"/>
      <c r="I91" s="183"/>
      <c r="J91" s="12">
        <v>4</v>
      </c>
      <c r="K91" s="12">
        <v>2</v>
      </c>
      <c r="L91" s="12">
        <v>2</v>
      </c>
      <c r="M91" s="12">
        <v>1</v>
      </c>
      <c r="N91" s="39">
        <v>0</v>
      </c>
      <c r="O91" s="18">
        <f>K91+L91+M91+N91</f>
        <v>5</v>
      </c>
      <c r="P91" s="19">
        <f>Q91-O91</f>
        <v>2</v>
      </c>
      <c r="Q91" s="19">
        <f>ROUND(PRODUCT(J91,25)/14,0)</f>
        <v>7</v>
      </c>
      <c r="R91" s="40" t="s">
        <v>60</v>
      </c>
      <c r="S91" s="12"/>
      <c r="T91" s="27"/>
      <c r="U91" s="12" t="s">
        <v>43</v>
      </c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  <c r="IW91" s="102"/>
      <c r="IX91" s="102"/>
      <c r="IY91" s="102"/>
      <c r="IZ91" s="102"/>
      <c r="JA91" s="102"/>
    </row>
    <row r="92" spans="1:261">
      <c r="A92" s="95" t="s">
        <v>251</v>
      </c>
      <c r="B92" s="181" t="s">
        <v>252</v>
      </c>
      <c r="C92" s="182"/>
      <c r="D92" s="182"/>
      <c r="E92" s="182"/>
      <c r="F92" s="182"/>
      <c r="G92" s="182"/>
      <c r="H92" s="182"/>
      <c r="I92" s="183"/>
      <c r="J92" s="51">
        <v>4</v>
      </c>
      <c r="K92" s="51">
        <v>2</v>
      </c>
      <c r="L92" s="51">
        <v>1</v>
      </c>
      <c r="M92" s="51">
        <v>1</v>
      </c>
      <c r="N92" s="39">
        <v>0</v>
      </c>
      <c r="O92" s="60">
        <f>K92+L92+M92+N92</f>
        <v>4</v>
      </c>
      <c r="P92" s="19">
        <f>Q92-O92</f>
        <v>4</v>
      </c>
      <c r="Q92" s="19">
        <f>ROUND(PRODUCT(J92,25)/12,0)</f>
        <v>8</v>
      </c>
      <c r="R92" s="40" t="s">
        <v>60</v>
      </c>
      <c r="S92" s="51"/>
      <c r="T92" s="35"/>
      <c r="U92" s="51" t="s">
        <v>41</v>
      </c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2"/>
      <c r="IV92" s="102"/>
      <c r="IW92" s="102"/>
      <c r="IX92" s="102"/>
      <c r="IY92" s="102"/>
      <c r="IZ92" s="102"/>
      <c r="JA92" s="102"/>
    </row>
    <row r="93" spans="1:261">
      <c r="A93" s="37" t="s">
        <v>246</v>
      </c>
      <c r="B93" s="181" t="s">
        <v>247</v>
      </c>
      <c r="C93" s="182"/>
      <c r="D93" s="182"/>
      <c r="E93" s="182"/>
      <c r="F93" s="182"/>
      <c r="G93" s="182"/>
      <c r="H93" s="182"/>
      <c r="I93" s="183"/>
      <c r="J93" s="12">
        <v>5</v>
      </c>
      <c r="K93" s="12">
        <v>2</v>
      </c>
      <c r="L93" s="12">
        <v>2</v>
      </c>
      <c r="M93" s="12">
        <v>2</v>
      </c>
      <c r="N93" s="39">
        <v>0</v>
      </c>
      <c r="O93" s="18">
        <f>K93+L93+M93+N93</f>
        <v>6</v>
      </c>
      <c r="P93" s="19">
        <f>Q93-O93</f>
        <v>3</v>
      </c>
      <c r="Q93" s="19">
        <f>ROUND(PRODUCT(J93,25)/14,0)</f>
        <v>9</v>
      </c>
      <c r="R93" s="40" t="s">
        <v>60</v>
      </c>
      <c r="S93" s="12"/>
      <c r="T93" s="27"/>
      <c r="U93" s="12" t="s">
        <v>41</v>
      </c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  <c r="IH93" s="102"/>
      <c r="II93" s="102"/>
      <c r="IJ93" s="102"/>
      <c r="IK93" s="102"/>
      <c r="IL93" s="102"/>
      <c r="IM93" s="102"/>
      <c r="IN93" s="102"/>
      <c r="IO93" s="102"/>
      <c r="IP93" s="102"/>
      <c r="IQ93" s="102"/>
      <c r="IR93" s="102"/>
      <c r="IS93" s="102"/>
      <c r="IT93" s="102"/>
      <c r="IU93" s="102"/>
      <c r="IV93" s="102"/>
      <c r="IW93" s="102"/>
      <c r="IX93" s="102"/>
      <c r="IY93" s="102"/>
      <c r="IZ93" s="102"/>
      <c r="JA93" s="102"/>
    </row>
    <row r="94" spans="1:261">
      <c r="A94" s="37" t="s">
        <v>97</v>
      </c>
      <c r="B94" s="181" t="s">
        <v>98</v>
      </c>
      <c r="C94" s="182"/>
      <c r="D94" s="182"/>
      <c r="E94" s="182"/>
      <c r="F94" s="182"/>
      <c r="G94" s="182"/>
      <c r="H94" s="182"/>
      <c r="I94" s="183"/>
      <c r="J94" s="12">
        <v>3</v>
      </c>
      <c r="K94" s="12">
        <v>2</v>
      </c>
      <c r="L94" s="12">
        <v>2</v>
      </c>
      <c r="M94" s="12">
        <v>0</v>
      </c>
      <c r="N94" s="39">
        <v>0</v>
      </c>
      <c r="O94" s="18">
        <v>4</v>
      </c>
      <c r="P94" s="19">
        <v>3</v>
      </c>
      <c r="Q94" s="19">
        <f>ROUND(PRODUCT(J94,25)/14,0)</f>
        <v>5</v>
      </c>
      <c r="R94" s="40" t="s">
        <v>60</v>
      </c>
      <c r="S94" s="12"/>
      <c r="T94" s="27"/>
      <c r="U94" s="12" t="s">
        <v>41</v>
      </c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2"/>
      <c r="IV94" s="102"/>
      <c r="IW94" s="102"/>
      <c r="IX94" s="102"/>
      <c r="IY94" s="102"/>
      <c r="IZ94" s="102"/>
      <c r="JA94" s="102"/>
    </row>
    <row r="95" spans="1:261">
      <c r="A95" s="37" t="s">
        <v>248</v>
      </c>
      <c r="B95" s="181" t="s">
        <v>249</v>
      </c>
      <c r="C95" s="182"/>
      <c r="D95" s="182"/>
      <c r="E95" s="182"/>
      <c r="F95" s="182"/>
      <c r="G95" s="182"/>
      <c r="H95" s="182"/>
      <c r="I95" s="183"/>
      <c r="J95" s="12">
        <v>3</v>
      </c>
      <c r="K95" s="12">
        <v>0</v>
      </c>
      <c r="L95" s="12">
        <v>0</v>
      </c>
      <c r="M95" s="12">
        <v>2</v>
      </c>
      <c r="N95" s="39">
        <v>0</v>
      </c>
      <c r="O95" s="18">
        <f>K95+L95+M95+N95</f>
        <v>2</v>
      </c>
      <c r="P95" s="19">
        <f>Q95-O95</f>
        <v>4</v>
      </c>
      <c r="Q95" s="19">
        <f>ROUND(PRODUCT(J95,25)/12,0)</f>
        <v>6</v>
      </c>
      <c r="R95" s="40"/>
      <c r="S95" s="12" t="s">
        <v>54</v>
      </c>
      <c r="T95" s="27"/>
      <c r="U95" s="12" t="s">
        <v>43</v>
      </c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  <c r="HD95" s="102"/>
      <c r="HE95" s="102"/>
      <c r="HF95" s="102"/>
      <c r="HG95" s="102"/>
      <c r="HH95" s="102"/>
      <c r="HI95" s="102"/>
      <c r="HJ95" s="102"/>
      <c r="HK95" s="102"/>
      <c r="HL95" s="102"/>
      <c r="HM95" s="102"/>
      <c r="HN95" s="102"/>
      <c r="HO95" s="102"/>
      <c r="HP95" s="102"/>
      <c r="HQ95" s="102"/>
      <c r="HR95" s="102"/>
      <c r="HS95" s="102"/>
      <c r="HT95" s="102"/>
      <c r="HU95" s="102"/>
      <c r="HV95" s="102"/>
      <c r="HW95" s="102"/>
      <c r="HX95" s="102"/>
      <c r="HY95" s="102"/>
      <c r="HZ95" s="102"/>
      <c r="IA95" s="102"/>
      <c r="IB95" s="102"/>
      <c r="IC95" s="102"/>
      <c r="ID95" s="102"/>
      <c r="IE95" s="102"/>
      <c r="IF95" s="102"/>
      <c r="IG95" s="102"/>
      <c r="IH95" s="102"/>
      <c r="II95" s="102"/>
      <c r="IJ95" s="102"/>
      <c r="IK95" s="102"/>
      <c r="IL95" s="102"/>
      <c r="IM95" s="102"/>
      <c r="IN95" s="102"/>
      <c r="IO95" s="102"/>
      <c r="IP95" s="102"/>
      <c r="IQ95" s="102"/>
      <c r="IR95" s="102"/>
      <c r="IS95" s="102"/>
      <c r="IT95" s="102"/>
      <c r="IU95" s="102"/>
      <c r="IV95" s="102"/>
      <c r="IW95" s="102"/>
      <c r="IX95" s="102"/>
      <c r="IY95" s="102"/>
      <c r="IZ95" s="102"/>
      <c r="JA95" s="102"/>
    </row>
    <row r="96" spans="1:261">
      <c r="A96" s="37" t="s">
        <v>121</v>
      </c>
      <c r="B96" s="181" t="s">
        <v>122</v>
      </c>
      <c r="C96" s="182"/>
      <c r="D96" s="182"/>
      <c r="E96" s="182"/>
      <c r="F96" s="182"/>
      <c r="G96" s="182"/>
      <c r="H96" s="182"/>
      <c r="I96" s="183"/>
      <c r="J96" s="12">
        <v>4</v>
      </c>
      <c r="K96" s="12">
        <v>2</v>
      </c>
      <c r="L96" s="12">
        <v>2</v>
      </c>
      <c r="M96" s="12">
        <v>1</v>
      </c>
      <c r="N96" s="39">
        <v>0</v>
      </c>
      <c r="O96" s="18">
        <f>K96+L96+M96+N96</f>
        <v>5</v>
      </c>
      <c r="P96" s="19">
        <f>Q96-O96</f>
        <v>2</v>
      </c>
      <c r="Q96" s="19">
        <f>ROUND(PRODUCT(J96,25)/14,0)</f>
        <v>7</v>
      </c>
      <c r="R96" s="40" t="s">
        <v>60</v>
      </c>
      <c r="S96" s="12"/>
      <c r="T96" s="27"/>
      <c r="U96" s="12" t="s">
        <v>43</v>
      </c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  <c r="IT96" s="102"/>
      <c r="IU96" s="102"/>
      <c r="IV96" s="102"/>
      <c r="IW96" s="102"/>
      <c r="IX96" s="102"/>
      <c r="IY96" s="102"/>
      <c r="IZ96" s="102"/>
      <c r="JA96" s="102"/>
    </row>
    <row r="97" spans="1:261">
      <c r="A97" s="37" t="s">
        <v>250</v>
      </c>
      <c r="B97" s="181" t="s">
        <v>126</v>
      </c>
      <c r="C97" s="182"/>
      <c r="D97" s="182"/>
      <c r="E97" s="182"/>
      <c r="F97" s="182"/>
      <c r="G97" s="182"/>
      <c r="H97" s="182"/>
      <c r="I97" s="183"/>
      <c r="J97" s="12">
        <v>3</v>
      </c>
      <c r="K97" s="12">
        <v>2</v>
      </c>
      <c r="L97" s="12">
        <v>1</v>
      </c>
      <c r="M97" s="12">
        <v>0</v>
      </c>
      <c r="N97" s="39">
        <v>0</v>
      </c>
      <c r="O97" s="18">
        <f>K97+L97+M97+N97</f>
        <v>3</v>
      </c>
      <c r="P97" s="19">
        <f>Q97-O97</f>
        <v>2</v>
      </c>
      <c r="Q97" s="19">
        <f>ROUND(PRODUCT(J97,25)/14,0)</f>
        <v>5</v>
      </c>
      <c r="R97" s="40"/>
      <c r="S97" s="12" t="s">
        <v>54</v>
      </c>
      <c r="T97" s="27"/>
      <c r="U97" s="12" t="s">
        <v>43</v>
      </c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2"/>
      <c r="IV97" s="102"/>
      <c r="IW97" s="102"/>
      <c r="IX97" s="102"/>
      <c r="IY97" s="102"/>
      <c r="IZ97" s="102"/>
      <c r="JA97" s="102"/>
    </row>
    <row r="98" spans="1:261">
      <c r="A98" s="37" t="s">
        <v>127</v>
      </c>
      <c r="B98" s="181" t="s">
        <v>128</v>
      </c>
      <c r="C98" s="182"/>
      <c r="D98" s="182"/>
      <c r="E98" s="182"/>
      <c r="F98" s="182"/>
      <c r="G98" s="182"/>
      <c r="H98" s="182"/>
      <c r="I98" s="183"/>
      <c r="J98" s="12">
        <v>4</v>
      </c>
      <c r="K98" s="12">
        <v>0</v>
      </c>
      <c r="L98" s="12">
        <v>0</v>
      </c>
      <c r="M98" s="12">
        <v>1</v>
      </c>
      <c r="N98" s="39">
        <v>0</v>
      </c>
      <c r="O98" s="18">
        <f>K98+L98+M98+N98</f>
        <v>1</v>
      </c>
      <c r="P98" s="19">
        <f>Q98-O98</f>
        <v>6</v>
      </c>
      <c r="Q98" s="19">
        <f>ROUND(PRODUCT(J98,25)/14,0)</f>
        <v>7</v>
      </c>
      <c r="R98" s="40"/>
      <c r="S98" s="12" t="s">
        <v>54</v>
      </c>
      <c r="T98" s="27"/>
      <c r="U98" s="12" t="s">
        <v>43</v>
      </c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  <c r="IW98" s="102"/>
      <c r="IX98" s="102"/>
      <c r="IY98" s="102"/>
      <c r="IZ98" s="102"/>
      <c r="JA98" s="102"/>
    </row>
    <row r="99" spans="1:261" s="70" customFormat="1">
      <c r="A99" s="22" t="s">
        <v>74</v>
      </c>
      <c r="B99" s="145"/>
      <c r="C99" s="216"/>
      <c r="D99" s="216"/>
      <c r="E99" s="216"/>
      <c r="F99" s="216"/>
      <c r="G99" s="216"/>
      <c r="H99" s="216"/>
      <c r="I99" s="146"/>
      <c r="J99" s="22">
        <f t="shared" ref="J99:Q99" si="10">SUM(J91:J98)</f>
        <v>30</v>
      </c>
      <c r="K99" s="22">
        <f t="shared" si="10"/>
        <v>12</v>
      </c>
      <c r="L99" s="22">
        <f t="shared" si="10"/>
        <v>10</v>
      </c>
      <c r="M99" s="22">
        <f t="shared" si="10"/>
        <v>8</v>
      </c>
      <c r="N99" s="22">
        <f t="shared" si="10"/>
        <v>0</v>
      </c>
      <c r="O99" s="22">
        <f t="shared" si="10"/>
        <v>30</v>
      </c>
      <c r="P99" s="22">
        <f t="shared" si="10"/>
        <v>26</v>
      </c>
      <c r="Q99" s="22">
        <f t="shared" si="10"/>
        <v>54</v>
      </c>
      <c r="R99" s="22">
        <f>COUNTIF(R91:R98,"E")</f>
        <v>5</v>
      </c>
      <c r="S99" s="22">
        <f>COUNTIF(S91:S98,"C")</f>
        <v>3</v>
      </c>
      <c r="T99" s="22">
        <f>COUNTIF(T91:T98,"VP")</f>
        <v>0</v>
      </c>
      <c r="U99" s="23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  <c r="IW99" s="102"/>
      <c r="IX99" s="102"/>
      <c r="IY99" s="102"/>
      <c r="IZ99" s="102"/>
      <c r="JA99" s="102"/>
    </row>
    <row r="100" spans="1:261" s="70" customForma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98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  <c r="IW100" s="102"/>
      <c r="IX100" s="102"/>
      <c r="IY100" s="102"/>
      <c r="IZ100" s="102"/>
      <c r="JA100" s="102"/>
    </row>
    <row r="101" spans="1:26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98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2"/>
      <c r="IV101" s="102"/>
      <c r="IW101" s="102"/>
      <c r="IX101" s="102"/>
      <c r="IY101" s="102"/>
      <c r="IZ101" s="102"/>
      <c r="JA101" s="102"/>
    </row>
    <row r="102" spans="1:261"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2"/>
      <c r="IV102" s="102"/>
      <c r="IW102" s="102"/>
      <c r="IX102" s="102"/>
      <c r="IY102" s="102"/>
      <c r="IZ102" s="102"/>
      <c r="JA102" s="102"/>
    </row>
    <row r="103" spans="1:261">
      <c r="A103" s="209" t="s">
        <v>129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1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2"/>
      <c r="IV103" s="102"/>
      <c r="IW103" s="102"/>
      <c r="IX103" s="102"/>
      <c r="IY103" s="102"/>
      <c r="IZ103" s="102"/>
      <c r="JA103" s="102"/>
    </row>
    <row r="104" spans="1:261">
      <c r="A104" s="153" t="s">
        <v>47</v>
      </c>
      <c r="B104" s="155" t="s">
        <v>48</v>
      </c>
      <c r="C104" s="156"/>
      <c r="D104" s="156"/>
      <c r="E104" s="156"/>
      <c r="F104" s="156"/>
      <c r="G104" s="156"/>
      <c r="H104" s="156"/>
      <c r="I104" s="157"/>
      <c r="J104" s="161" t="s">
        <v>49</v>
      </c>
      <c r="K104" s="212" t="s">
        <v>50</v>
      </c>
      <c r="L104" s="213"/>
      <c r="M104" s="213"/>
      <c r="N104" s="214"/>
      <c r="O104" s="212" t="s">
        <v>51</v>
      </c>
      <c r="P104" s="213"/>
      <c r="Q104" s="214"/>
      <c r="R104" s="212" t="s">
        <v>52</v>
      </c>
      <c r="S104" s="213"/>
      <c r="T104" s="214"/>
      <c r="U104" s="161" t="s">
        <v>53</v>
      </c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  <c r="IQ104" s="102"/>
      <c r="IR104" s="102"/>
      <c r="IS104" s="102"/>
      <c r="IT104" s="102"/>
      <c r="IU104" s="102"/>
      <c r="IV104" s="102"/>
      <c r="IW104" s="102"/>
      <c r="IX104" s="102"/>
      <c r="IY104" s="102"/>
      <c r="IZ104" s="102"/>
      <c r="JA104" s="102"/>
    </row>
    <row r="105" spans="1:261">
      <c r="A105" s="154"/>
      <c r="B105" s="158"/>
      <c r="C105" s="159"/>
      <c r="D105" s="159"/>
      <c r="E105" s="159"/>
      <c r="F105" s="159"/>
      <c r="G105" s="159"/>
      <c r="H105" s="159"/>
      <c r="I105" s="160"/>
      <c r="J105" s="162"/>
      <c r="K105" s="4" t="s">
        <v>54</v>
      </c>
      <c r="L105" s="4" t="s">
        <v>55</v>
      </c>
      <c r="M105" s="4" t="s">
        <v>56</v>
      </c>
      <c r="N105" s="4" t="s">
        <v>57</v>
      </c>
      <c r="O105" s="4" t="s">
        <v>58</v>
      </c>
      <c r="P105" s="4" t="s">
        <v>32</v>
      </c>
      <c r="Q105" s="4" t="s">
        <v>59</v>
      </c>
      <c r="R105" s="4" t="s">
        <v>60</v>
      </c>
      <c r="S105" s="4" t="s">
        <v>54</v>
      </c>
      <c r="T105" s="4" t="s">
        <v>61</v>
      </c>
      <c r="U105" s="16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  <c r="IU105" s="102"/>
      <c r="IV105" s="102"/>
      <c r="IW105" s="102"/>
      <c r="IX105" s="102"/>
      <c r="IY105" s="102"/>
      <c r="IZ105" s="102"/>
      <c r="JA105" s="102"/>
    </row>
    <row r="106" spans="1:261">
      <c r="A106" s="37" t="s">
        <v>130</v>
      </c>
      <c r="B106" s="181" t="s">
        <v>131</v>
      </c>
      <c r="C106" s="182"/>
      <c r="D106" s="182"/>
      <c r="E106" s="182"/>
      <c r="F106" s="182"/>
      <c r="G106" s="182"/>
      <c r="H106" s="182"/>
      <c r="I106" s="183"/>
      <c r="J106" s="12">
        <v>5</v>
      </c>
      <c r="K106" s="12">
        <v>2</v>
      </c>
      <c r="L106" s="12">
        <v>1</v>
      </c>
      <c r="M106" s="12">
        <v>0</v>
      </c>
      <c r="N106" s="39">
        <v>1</v>
      </c>
      <c r="O106" s="18">
        <f>K106+L106+M106+N106</f>
        <v>4</v>
      </c>
      <c r="P106" s="19">
        <f>Q106-O106</f>
        <v>6</v>
      </c>
      <c r="Q106" s="19">
        <f t="shared" ref="Q106:Q112" si="11">ROUND(PRODUCT(J106,25)/12,0)</f>
        <v>10</v>
      </c>
      <c r="R106" s="40" t="s">
        <v>60</v>
      </c>
      <c r="S106" s="12"/>
      <c r="T106" s="27"/>
      <c r="U106" s="12" t="s">
        <v>43</v>
      </c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02"/>
      <c r="GL106" s="102"/>
      <c r="GM106" s="102"/>
      <c r="GN106" s="102"/>
      <c r="GO106" s="102"/>
      <c r="GP106" s="102"/>
      <c r="GQ106" s="102"/>
      <c r="GR106" s="102"/>
      <c r="GS106" s="102"/>
      <c r="GT106" s="102"/>
      <c r="GU106" s="102"/>
      <c r="GV106" s="102"/>
      <c r="GW106" s="102"/>
      <c r="GX106" s="102"/>
      <c r="GY106" s="102"/>
      <c r="GZ106" s="102"/>
      <c r="HA106" s="102"/>
      <c r="HB106" s="102"/>
      <c r="HC106" s="102"/>
      <c r="HD106" s="102"/>
      <c r="HE106" s="102"/>
      <c r="HF106" s="102"/>
      <c r="HG106" s="102"/>
      <c r="HH106" s="102"/>
      <c r="HI106" s="102"/>
      <c r="HJ106" s="102"/>
      <c r="HK106" s="102"/>
      <c r="HL106" s="102"/>
      <c r="HM106" s="102"/>
      <c r="HN106" s="102"/>
      <c r="HO106" s="102"/>
      <c r="HP106" s="102"/>
      <c r="HQ106" s="102"/>
      <c r="HR106" s="102"/>
      <c r="HS106" s="102"/>
      <c r="HT106" s="102"/>
      <c r="HU106" s="102"/>
      <c r="HV106" s="102"/>
      <c r="HW106" s="102"/>
      <c r="HX106" s="102"/>
      <c r="HY106" s="102"/>
      <c r="HZ106" s="102"/>
      <c r="IA106" s="102"/>
      <c r="IB106" s="102"/>
      <c r="IC106" s="102"/>
      <c r="ID106" s="102"/>
      <c r="IE106" s="102"/>
      <c r="IF106" s="102"/>
      <c r="IG106" s="102"/>
      <c r="IH106" s="102"/>
      <c r="II106" s="102"/>
      <c r="IJ106" s="102"/>
      <c r="IK106" s="102"/>
      <c r="IL106" s="102"/>
      <c r="IM106" s="102"/>
      <c r="IN106" s="102"/>
      <c r="IO106" s="102"/>
      <c r="IP106" s="102"/>
      <c r="IQ106" s="102"/>
      <c r="IR106" s="102"/>
      <c r="IS106" s="102"/>
      <c r="IT106" s="102"/>
      <c r="IU106" s="102"/>
      <c r="IV106" s="102"/>
      <c r="IW106" s="102"/>
      <c r="IX106" s="102"/>
      <c r="IY106" s="102"/>
      <c r="IZ106" s="102"/>
      <c r="JA106" s="102"/>
    </row>
    <row r="107" spans="1:261">
      <c r="A107" s="37" t="s">
        <v>253</v>
      </c>
      <c r="B107" s="181" t="s">
        <v>254</v>
      </c>
      <c r="C107" s="182"/>
      <c r="D107" s="182"/>
      <c r="E107" s="182"/>
      <c r="F107" s="182"/>
      <c r="G107" s="182"/>
      <c r="H107" s="182"/>
      <c r="I107" s="183"/>
      <c r="J107" s="12">
        <v>6</v>
      </c>
      <c r="K107" s="12">
        <v>2</v>
      </c>
      <c r="L107" s="12">
        <v>1</v>
      </c>
      <c r="M107" s="12">
        <v>1</v>
      </c>
      <c r="N107" s="39">
        <v>0</v>
      </c>
      <c r="O107" s="18">
        <v>4</v>
      </c>
      <c r="P107" s="19">
        <v>9</v>
      </c>
      <c r="Q107" s="19">
        <f t="shared" si="11"/>
        <v>13</v>
      </c>
      <c r="R107" s="40" t="s">
        <v>60</v>
      </c>
      <c r="S107" s="12"/>
      <c r="T107" s="27"/>
      <c r="U107" s="12" t="s">
        <v>43</v>
      </c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  <c r="IU107" s="102"/>
      <c r="IV107" s="102"/>
      <c r="IW107" s="102"/>
      <c r="IX107" s="102"/>
      <c r="IY107" s="102"/>
      <c r="IZ107" s="102"/>
      <c r="JA107" s="102"/>
    </row>
    <row r="108" spans="1:261">
      <c r="A108" s="37" t="s">
        <v>255</v>
      </c>
      <c r="B108" s="181" t="s">
        <v>256</v>
      </c>
      <c r="C108" s="182"/>
      <c r="D108" s="182"/>
      <c r="E108" s="182"/>
      <c r="F108" s="182"/>
      <c r="G108" s="182"/>
      <c r="H108" s="182"/>
      <c r="I108" s="183"/>
      <c r="J108" s="12">
        <v>6</v>
      </c>
      <c r="K108" s="12">
        <v>2</v>
      </c>
      <c r="L108" s="12">
        <v>0</v>
      </c>
      <c r="M108" s="12">
        <v>2</v>
      </c>
      <c r="N108" s="39">
        <v>0</v>
      </c>
      <c r="O108" s="18">
        <v>4</v>
      </c>
      <c r="P108" s="19">
        <v>6</v>
      </c>
      <c r="Q108" s="19">
        <f t="shared" si="11"/>
        <v>13</v>
      </c>
      <c r="R108" s="40" t="s">
        <v>60</v>
      </c>
      <c r="S108" s="12"/>
      <c r="T108" s="27"/>
      <c r="U108" s="12" t="s">
        <v>43</v>
      </c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  <c r="IJ108" s="102"/>
      <c r="IK108" s="102"/>
      <c r="IL108" s="102"/>
      <c r="IM108" s="102"/>
      <c r="IN108" s="102"/>
      <c r="IO108" s="102"/>
      <c r="IP108" s="102"/>
      <c r="IQ108" s="102"/>
      <c r="IR108" s="102"/>
      <c r="IS108" s="102"/>
      <c r="IT108" s="102"/>
      <c r="IU108" s="102"/>
      <c r="IV108" s="102"/>
      <c r="IW108" s="102"/>
      <c r="IX108" s="102"/>
      <c r="IY108" s="102"/>
      <c r="IZ108" s="102"/>
      <c r="JA108" s="102"/>
    </row>
    <row r="109" spans="1:261">
      <c r="A109" s="37" t="s">
        <v>257</v>
      </c>
      <c r="B109" s="181" t="s">
        <v>192</v>
      </c>
      <c r="C109" s="182"/>
      <c r="D109" s="182"/>
      <c r="E109" s="182"/>
      <c r="F109" s="182"/>
      <c r="G109" s="182"/>
      <c r="H109" s="182"/>
      <c r="I109" s="183"/>
      <c r="J109" s="12">
        <v>4</v>
      </c>
      <c r="K109" s="12">
        <v>2</v>
      </c>
      <c r="L109" s="12">
        <v>0</v>
      </c>
      <c r="M109" s="12">
        <v>1</v>
      </c>
      <c r="N109" s="39">
        <v>2</v>
      </c>
      <c r="O109" s="18">
        <f>K109+L109+M109+N109</f>
        <v>5</v>
      </c>
      <c r="P109" s="19">
        <f>Q109-O109</f>
        <v>3</v>
      </c>
      <c r="Q109" s="19">
        <f t="shared" si="11"/>
        <v>8</v>
      </c>
      <c r="R109" s="40"/>
      <c r="S109" s="12"/>
      <c r="T109" s="27" t="s">
        <v>61</v>
      </c>
      <c r="U109" s="12" t="s">
        <v>43</v>
      </c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  <c r="IW109" s="102"/>
      <c r="IX109" s="102"/>
      <c r="IY109" s="102"/>
      <c r="IZ109" s="102"/>
      <c r="JA109" s="102"/>
    </row>
    <row r="110" spans="1:261">
      <c r="A110" s="37" t="s">
        <v>132</v>
      </c>
      <c r="B110" s="181" t="s">
        <v>133</v>
      </c>
      <c r="C110" s="182"/>
      <c r="D110" s="182"/>
      <c r="E110" s="182"/>
      <c r="F110" s="182"/>
      <c r="G110" s="182"/>
      <c r="H110" s="182"/>
      <c r="I110" s="183"/>
      <c r="J110" s="12">
        <v>2</v>
      </c>
      <c r="K110" s="12">
        <v>0</v>
      </c>
      <c r="L110" s="12">
        <v>0</v>
      </c>
      <c r="M110" s="12">
        <v>0</v>
      </c>
      <c r="N110" s="39">
        <v>2</v>
      </c>
      <c r="O110" s="18">
        <f>K110+L110+M110+N110</f>
        <v>2</v>
      </c>
      <c r="P110" s="19">
        <f>Q110-O110</f>
        <v>2</v>
      </c>
      <c r="Q110" s="19">
        <f t="shared" si="11"/>
        <v>4</v>
      </c>
      <c r="R110" s="40"/>
      <c r="S110" s="12"/>
      <c r="T110" s="27" t="s">
        <v>61</v>
      </c>
      <c r="U110" s="12" t="s">
        <v>43</v>
      </c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  <c r="IW110" s="102"/>
      <c r="IX110" s="102"/>
      <c r="IY110" s="102"/>
      <c r="IZ110" s="102"/>
      <c r="JA110" s="102"/>
    </row>
    <row r="111" spans="1:261">
      <c r="A111" s="75" t="s">
        <v>258</v>
      </c>
      <c r="B111" s="181" t="s">
        <v>137</v>
      </c>
      <c r="C111" s="182"/>
      <c r="D111" s="182"/>
      <c r="E111" s="182"/>
      <c r="F111" s="182"/>
      <c r="G111" s="182"/>
      <c r="H111" s="182"/>
      <c r="I111" s="183"/>
      <c r="J111" s="51">
        <v>4</v>
      </c>
      <c r="K111" s="51">
        <v>2</v>
      </c>
      <c r="L111" s="51">
        <v>0</v>
      </c>
      <c r="M111" s="51">
        <v>0</v>
      </c>
      <c r="N111" s="39">
        <v>0</v>
      </c>
      <c r="O111" s="60">
        <f>K111+L111+M111+N111</f>
        <v>2</v>
      </c>
      <c r="P111" s="19">
        <f>Q111-O111</f>
        <v>6</v>
      </c>
      <c r="Q111" s="19">
        <f t="shared" si="11"/>
        <v>8</v>
      </c>
      <c r="R111" s="40" t="s">
        <v>60</v>
      </c>
      <c r="S111" s="51"/>
      <c r="T111" s="35"/>
      <c r="U111" s="51" t="s">
        <v>44</v>
      </c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  <c r="IU111" s="102"/>
      <c r="IV111" s="102"/>
      <c r="IW111" s="102"/>
      <c r="IX111" s="102"/>
      <c r="IY111" s="102"/>
      <c r="IZ111" s="102"/>
      <c r="JA111" s="102"/>
    </row>
    <row r="112" spans="1:261">
      <c r="A112" s="37" t="s">
        <v>293</v>
      </c>
      <c r="B112" s="181" t="s">
        <v>139</v>
      </c>
      <c r="C112" s="182"/>
      <c r="D112" s="182"/>
      <c r="E112" s="182"/>
      <c r="F112" s="182"/>
      <c r="G112" s="182"/>
      <c r="H112" s="182"/>
      <c r="I112" s="183"/>
      <c r="J112" s="12">
        <v>3</v>
      </c>
      <c r="K112" s="12">
        <v>2</v>
      </c>
      <c r="L112" s="12">
        <v>0</v>
      </c>
      <c r="M112" s="12">
        <v>0</v>
      </c>
      <c r="N112" s="39">
        <v>0</v>
      </c>
      <c r="O112" s="18">
        <f>K112+L112+M112+N112</f>
        <v>2</v>
      </c>
      <c r="P112" s="19">
        <f>Q112-O112</f>
        <v>4</v>
      </c>
      <c r="Q112" s="19">
        <f t="shared" si="11"/>
        <v>6</v>
      </c>
      <c r="R112" s="40"/>
      <c r="S112" s="12" t="s">
        <v>54</v>
      </c>
      <c r="T112" s="27"/>
      <c r="U112" s="51" t="s">
        <v>44</v>
      </c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  <c r="IU112" s="102"/>
      <c r="IV112" s="102"/>
      <c r="IW112" s="102"/>
      <c r="IX112" s="102"/>
      <c r="IY112" s="102"/>
      <c r="IZ112" s="102"/>
      <c r="JA112" s="102"/>
    </row>
    <row r="113" spans="1:261">
      <c r="A113" s="22" t="s">
        <v>74</v>
      </c>
      <c r="B113" s="145"/>
      <c r="C113" s="216"/>
      <c r="D113" s="216"/>
      <c r="E113" s="216"/>
      <c r="F113" s="216"/>
      <c r="G113" s="216"/>
      <c r="H113" s="216"/>
      <c r="I113" s="146"/>
      <c r="J113" s="22">
        <f t="shared" ref="J113:Q113" si="12">SUM(J106:J112)</f>
        <v>30</v>
      </c>
      <c r="K113" s="22">
        <f t="shared" si="12"/>
        <v>12</v>
      </c>
      <c r="L113" s="22">
        <f t="shared" si="12"/>
        <v>2</v>
      </c>
      <c r="M113" s="22">
        <f t="shared" si="12"/>
        <v>4</v>
      </c>
      <c r="N113" s="22">
        <f t="shared" si="12"/>
        <v>5</v>
      </c>
      <c r="O113" s="22">
        <f t="shared" si="12"/>
        <v>23</v>
      </c>
      <c r="P113" s="22">
        <f t="shared" si="12"/>
        <v>36</v>
      </c>
      <c r="Q113" s="22">
        <f t="shared" si="12"/>
        <v>62</v>
      </c>
      <c r="R113" s="22">
        <f>COUNTIF(R106:R112,"E")</f>
        <v>4</v>
      </c>
      <c r="S113" s="22">
        <f>COUNTIF(S106:S112,"C")</f>
        <v>1</v>
      </c>
      <c r="T113" s="22">
        <f>COUNTIF(T106:T112,"VP")</f>
        <v>2</v>
      </c>
      <c r="U113" s="23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  <c r="IW113" s="102"/>
      <c r="IX113" s="102"/>
      <c r="IY113" s="102"/>
      <c r="IZ113" s="102"/>
      <c r="JA113" s="102"/>
    </row>
    <row r="114" spans="1:261"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2"/>
      <c r="IV114" s="102"/>
      <c r="IW114" s="102"/>
      <c r="IX114" s="102"/>
      <c r="IY114" s="102"/>
      <c r="IZ114" s="102"/>
      <c r="JA114" s="102"/>
    </row>
    <row r="115" spans="1:261" ht="12.75" customHeight="1">
      <c r="A115" s="159" t="s">
        <v>140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2"/>
      <c r="IV115" s="102"/>
      <c r="IW115" s="102"/>
      <c r="IX115" s="102"/>
      <c r="IY115" s="102"/>
      <c r="IZ115" s="102"/>
      <c r="JA115" s="102"/>
    </row>
    <row r="116" spans="1:261">
      <c r="A116" s="153" t="s">
        <v>47</v>
      </c>
      <c r="B116" s="155" t="s">
        <v>48</v>
      </c>
      <c r="C116" s="156"/>
      <c r="D116" s="156"/>
      <c r="E116" s="156"/>
      <c r="F116" s="156"/>
      <c r="G116" s="156"/>
      <c r="H116" s="156"/>
      <c r="I116" s="157"/>
      <c r="J116" s="161" t="s">
        <v>49</v>
      </c>
      <c r="K116" s="212" t="s">
        <v>50</v>
      </c>
      <c r="L116" s="213"/>
      <c r="M116" s="213"/>
      <c r="N116" s="214"/>
      <c r="O116" s="212" t="s">
        <v>51</v>
      </c>
      <c r="P116" s="213"/>
      <c r="Q116" s="214"/>
      <c r="R116" s="212" t="s">
        <v>52</v>
      </c>
      <c r="S116" s="213"/>
      <c r="T116" s="214"/>
      <c r="U116" s="161" t="s">
        <v>53</v>
      </c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  <c r="IW116" s="102"/>
      <c r="IX116" s="102"/>
      <c r="IY116" s="102"/>
      <c r="IZ116" s="102"/>
      <c r="JA116" s="102"/>
    </row>
    <row r="117" spans="1:261">
      <c r="A117" s="154"/>
      <c r="B117" s="158"/>
      <c r="C117" s="159"/>
      <c r="D117" s="159"/>
      <c r="E117" s="159"/>
      <c r="F117" s="159"/>
      <c r="G117" s="159"/>
      <c r="H117" s="159"/>
      <c r="I117" s="160"/>
      <c r="J117" s="162"/>
      <c r="K117" s="4" t="s">
        <v>54</v>
      </c>
      <c r="L117" s="4" t="s">
        <v>55</v>
      </c>
      <c r="M117" s="4" t="s">
        <v>56</v>
      </c>
      <c r="N117" s="4" t="s">
        <v>57</v>
      </c>
      <c r="O117" s="4" t="s">
        <v>58</v>
      </c>
      <c r="P117" s="4" t="s">
        <v>32</v>
      </c>
      <c r="Q117" s="4" t="s">
        <v>59</v>
      </c>
      <c r="R117" s="4" t="s">
        <v>60</v>
      </c>
      <c r="S117" s="4" t="s">
        <v>54</v>
      </c>
      <c r="T117" s="4" t="s">
        <v>61</v>
      </c>
      <c r="U117" s="16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  <c r="IU117" s="102"/>
      <c r="IV117" s="102"/>
      <c r="IW117" s="102"/>
      <c r="IX117" s="102"/>
      <c r="IY117" s="102"/>
      <c r="IZ117" s="102"/>
      <c r="JA117" s="102"/>
    </row>
    <row r="118" spans="1:261">
      <c r="A118" s="209" t="s">
        <v>141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1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  <c r="IE118" s="102"/>
      <c r="IF118" s="102"/>
      <c r="IG118" s="102"/>
      <c r="IH118" s="102"/>
      <c r="II118" s="102"/>
      <c r="IJ118" s="102"/>
      <c r="IK118" s="102"/>
      <c r="IL118" s="102"/>
      <c r="IM118" s="102"/>
      <c r="IN118" s="102"/>
      <c r="IO118" s="102"/>
      <c r="IP118" s="102"/>
      <c r="IQ118" s="102"/>
      <c r="IR118" s="102"/>
      <c r="IS118" s="102"/>
      <c r="IT118" s="102"/>
      <c r="IU118" s="102"/>
      <c r="IV118" s="102"/>
      <c r="IW118" s="102"/>
      <c r="IX118" s="102"/>
      <c r="IY118" s="102"/>
      <c r="IZ118" s="102"/>
      <c r="JA118" s="102"/>
    </row>
    <row r="119" spans="1:261">
      <c r="A119" s="46" t="s">
        <v>142</v>
      </c>
      <c r="B119" s="219" t="s">
        <v>143</v>
      </c>
      <c r="C119" s="119"/>
      <c r="D119" s="119"/>
      <c r="E119" s="119"/>
      <c r="F119" s="119"/>
      <c r="G119" s="119"/>
      <c r="H119" s="119"/>
      <c r="I119" s="120"/>
      <c r="J119" s="28">
        <v>4</v>
      </c>
      <c r="K119" s="28">
        <v>2</v>
      </c>
      <c r="L119" s="28">
        <v>1</v>
      </c>
      <c r="M119" s="28">
        <v>0</v>
      </c>
      <c r="N119" s="53">
        <v>0</v>
      </c>
      <c r="O119" s="18">
        <f>K119+L119+M119+N119</f>
        <v>3</v>
      </c>
      <c r="P119" s="19">
        <f>Q119-O119</f>
        <v>4</v>
      </c>
      <c r="Q119" s="19">
        <f>ROUND(PRODUCT(J119,25)/14,0)</f>
        <v>7</v>
      </c>
      <c r="R119" s="28"/>
      <c r="S119" s="28"/>
      <c r="T119" s="29" t="s">
        <v>61</v>
      </c>
      <c r="U119" s="51" t="s">
        <v>44</v>
      </c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  <c r="IW119" s="102"/>
      <c r="IX119" s="102"/>
      <c r="IY119" s="102"/>
      <c r="IZ119" s="102"/>
      <c r="JA119" s="102"/>
    </row>
    <row r="120" spans="1:261">
      <c r="A120" s="46" t="s">
        <v>144</v>
      </c>
      <c r="B120" s="219" t="s">
        <v>145</v>
      </c>
      <c r="C120" s="119"/>
      <c r="D120" s="119"/>
      <c r="E120" s="119"/>
      <c r="F120" s="119"/>
      <c r="G120" s="119"/>
      <c r="H120" s="119"/>
      <c r="I120" s="120"/>
      <c r="J120" s="28">
        <v>4</v>
      </c>
      <c r="K120" s="28">
        <v>2</v>
      </c>
      <c r="L120" s="28">
        <v>1</v>
      </c>
      <c r="M120" s="28">
        <v>0</v>
      </c>
      <c r="N120" s="53">
        <v>0</v>
      </c>
      <c r="O120" s="18">
        <f>K120+L120+M120+N120</f>
        <v>3</v>
      </c>
      <c r="P120" s="19">
        <f>Q120-O120</f>
        <v>4</v>
      </c>
      <c r="Q120" s="19">
        <f>ROUND(PRODUCT(J120,25)/14,0)</f>
        <v>7</v>
      </c>
      <c r="R120" s="28"/>
      <c r="S120" s="28"/>
      <c r="T120" s="29" t="s">
        <v>61</v>
      </c>
      <c r="U120" s="51" t="s">
        <v>44</v>
      </c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2"/>
      <c r="IV120" s="102"/>
      <c r="IW120" s="102"/>
      <c r="IX120" s="102"/>
      <c r="IY120" s="102"/>
      <c r="IZ120" s="102"/>
      <c r="JA120" s="102"/>
    </row>
    <row r="121" spans="1:261" s="1" customFormat="1" ht="12.75">
      <c r="A121" s="46" t="s">
        <v>259</v>
      </c>
      <c r="B121" s="219" t="s">
        <v>260</v>
      </c>
      <c r="C121" s="119"/>
      <c r="D121" s="119"/>
      <c r="E121" s="119"/>
      <c r="F121" s="119"/>
      <c r="G121" s="119"/>
      <c r="H121" s="119"/>
      <c r="I121" s="120"/>
      <c r="J121" s="28">
        <v>4</v>
      </c>
      <c r="K121" s="28">
        <v>2</v>
      </c>
      <c r="L121" s="28">
        <v>1</v>
      </c>
      <c r="M121" s="28">
        <v>0</v>
      </c>
      <c r="N121" s="53">
        <v>0</v>
      </c>
      <c r="O121" s="18">
        <f>K121+L121+M121+N121</f>
        <v>3</v>
      </c>
      <c r="P121" s="19">
        <f>Q121-O121</f>
        <v>4</v>
      </c>
      <c r="Q121" s="19">
        <f>ROUND(PRODUCT(J121,25)/14,0)</f>
        <v>7</v>
      </c>
      <c r="R121" s="28"/>
      <c r="S121" s="28"/>
      <c r="T121" s="29" t="s">
        <v>61</v>
      </c>
      <c r="U121" s="51" t="s">
        <v>44</v>
      </c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  <c r="IW121" s="102"/>
      <c r="IX121" s="102"/>
      <c r="IY121" s="102"/>
      <c r="IZ121" s="102"/>
      <c r="JA121" s="102"/>
    </row>
    <row r="122" spans="1:261">
      <c r="A122" s="68" t="s">
        <v>281</v>
      </c>
      <c r="B122" s="219" t="s">
        <v>275</v>
      </c>
      <c r="C122" s="119"/>
      <c r="D122" s="119"/>
      <c r="E122" s="119"/>
      <c r="F122" s="119"/>
      <c r="G122" s="119"/>
      <c r="H122" s="119"/>
      <c r="I122" s="120"/>
      <c r="J122" s="28">
        <v>4</v>
      </c>
      <c r="K122" s="28">
        <v>2</v>
      </c>
      <c r="L122" s="28">
        <v>1</v>
      </c>
      <c r="M122" s="28">
        <v>0</v>
      </c>
      <c r="N122" s="57">
        <v>0</v>
      </c>
      <c r="O122" s="19">
        <f>K122+L122+M122+N122</f>
        <v>3</v>
      </c>
      <c r="P122" s="19">
        <f>Q122-O122</f>
        <v>4</v>
      </c>
      <c r="Q122" s="19">
        <f>ROUND(PRODUCT(J122,25)/14,0)</f>
        <v>7</v>
      </c>
      <c r="R122" s="28"/>
      <c r="S122" s="28"/>
      <c r="T122" s="29" t="s">
        <v>61</v>
      </c>
      <c r="U122" s="51" t="s">
        <v>44</v>
      </c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  <c r="IW122" s="102"/>
      <c r="IX122" s="102"/>
      <c r="IY122" s="102"/>
      <c r="IZ122" s="102"/>
      <c r="JA122" s="102"/>
    </row>
    <row r="123" spans="1:261">
      <c r="A123" s="46" t="s">
        <v>146</v>
      </c>
      <c r="B123" s="219" t="s">
        <v>147</v>
      </c>
      <c r="C123" s="119"/>
      <c r="D123" s="119"/>
      <c r="E123" s="119"/>
      <c r="F123" s="119"/>
      <c r="G123" s="119"/>
      <c r="H123" s="119"/>
      <c r="I123" s="120"/>
      <c r="J123" s="28">
        <v>4</v>
      </c>
      <c r="K123" s="28">
        <v>2</v>
      </c>
      <c r="L123" s="28">
        <v>1</v>
      </c>
      <c r="M123" s="28">
        <v>0</v>
      </c>
      <c r="N123" s="53">
        <v>0</v>
      </c>
      <c r="O123" s="18">
        <f>K123+L123+M123+N123</f>
        <v>3</v>
      </c>
      <c r="P123" s="19">
        <f>Q123-O123</f>
        <v>4</v>
      </c>
      <c r="Q123" s="19">
        <f>ROUND(PRODUCT(J123,25)/14,0)</f>
        <v>7</v>
      </c>
      <c r="R123" s="28"/>
      <c r="S123" s="28"/>
      <c r="T123" s="29" t="s">
        <v>61</v>
      </c>
      <c r="U123" s="51" t="s">
        <v>44</v>
      </c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  <c r="IW123" s="102"/>
      <c r="IX123" s="102"/>
      <c r="IY123" s="102"/>
      <c r="IZ123" s="102"/>
      <c r="JA123" s="102"/>
    </row>
    <row r="124" spans="1:261">
      <c r="A124" s="115" t="s">
        <v>148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80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  <c r="IW124" s="102"/>
      <c r="IX124" s="102"/>
      <c r="IY124" s="102"/>
      <c r="IZ124" s="102"/>
      <c r="JA124" s="102"/>
    </row>
    <row r="125" spans="1:261">
      <c r="A125" s="46" t="s">
        <v>117</v>
      </c>
      <c r="B125" s="219" t="s">
        <v>261</v>
      </c>
      <c r="C125" s="119"/>
      <c r="D125" s="119"/>
      <c r="E125" s="119"/>
      <c r="F125" s="119"/>
      <c r="G125" s="119"/>
      <c r="H125" s="119"/>
      <c r="I125" s="120"/>
      <c r="J125" s="28">
        <v>3</v>
      </c>
      <c r="K125" s="28">
        <v>2</v>
      </c>
      <c r="L125" s="28">
        <v>1</v>
      </c>
      <c r="M125" s="28">
        <v>0</v>
      </c>
      <c r="N125" s="53">
        <v>0</v>
      </c>
      <c r="O125" s="18">
        <f>K125+L125+M125+N125</f>
        <v>3</v>
      </c>
      <c r="P125" s="19">
        <f>Q125-O125</f>
        <v>2</v>
      </c>
      <c r="Q125" s="19">
        <f>ROUND(PRODUCT(J125,25)/14,0)</f>
        <v>5</v>
      </c>
      <c r="R125" s="28"/>
      <c r="S125" s="28" t="s">
        <v>54</v>
      </c>
      <c r="T125" s="29"/>
      <c r="U125" s="12" t="s">
        <v>43</v>
      </c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2"/>
      <c r="IV125" s="102"/>
      <c r="IW125" s="102"/>
      <c r="IX125" s="102"/>
      <c r="IY125" s="102"/>
      <c r="IZ125" s="102"/>
      <c r="JA125" s="102"/>
    </row>
    <row r="126" spans="1:261">
      <c r="A126" s="46" t="s">
        <v>262</v>
      </c>
      <c r="B126" s="219" t="s">
        <v>277</v>
      </c>
      <c r="C126" s="119"/>
      <c r="D126" s="119"/>
      <c r="E126" s="119"/>
      <c r="F126" s="119"/>
      <c r="G126" s="119"/>
      <c r="H126" s="119"/>
      <c r="I126" s="120"/>
      <c r="J126" s="28">
        <v>3</v>
      </c>
      <c r="K126" s="28">
        <v>2</v>
      </c>
      <c r="L126" s="28">
        <v>0</v>
      </c>
      <c r="M126" s="28">
        <v>1</v>
      </c>
      <c r="N126" s="53">
        <v>0</v>
      </c>
      <c r="O126" s="18">
        <f>K126+L126+M126+N126</f>
        <v>3</v>
      </c>
      <c r="P126" s="19">
        <f>Q126-O126</f>
        <v>2</v>
      </c>
      <c r="Q126" s="19">
        <f>ROUND(PRODUCT(J126,25)/14,0)</f>
        <v>5</v>
      </c>
      <c r="R126" s="28"/>
      <c r="S126" s="28" t="s">
        <v>54</v>
      </c>
      <c r="T126" s="29"/>
      <c r="U126" s="12" t="s">
        <v>43</v>
      </c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  <c r="IW126" s="102"/>
      <c r="IX126" s="102"/>
      <c r="IY126" s="102"/>
      <c r="IZ126" s="102"/>
      <c r="JA126" s="102"/>
    </row>
    <row r="127" spans="1:261">
      <c r="A127" s="46" t="s">
        <v>280</v>
      </c>
      <c r="B127" s="220" t="s">
        <v>263</v>
      </c>
      <c r="C127" s="220"/>
      <c r="D127" s="220"/>
      <c r="E127" s="220"/>
      <c r="F127" s="220"/>
      <c r="G127" s="220"/>
      <c r="H127" s="220"/>
      <c r="I127" s="220"/>
      <c r="J127" s="28">
        <v>3</v>
      </c>
      <c r="K127" s="28">
        <v>2</v>
      </c>
      <c r="L127" s="28">
        <v>0</v>
      </c>
      <c r="M127" s="28">
        <v>1</v>
      </c>
      <c r="N127" s="53">
        <v>0</v>
      </c>
      <c r="O127" s="18">
        <f>K127+L127+M127+N127</f>
        <v>3</v>
      </c>
      <c r="P127" s="19">
        <f>Q127-O127</f>
        <v>2</v>
      </c>
      <c r="Q127" s="19">
        <f>ROUND(PRODUCT(J127,25)/14,0)</f>
        <v>5</v>
      </c>
      <c r="R127" s="28"/>
      <c r="S127" s="28" t="s">
        <v>54</v>
      </c>
      <c r="T127" s="29"/>
      <c r="U127" s="12" t="s">
        <v>43</v>
      </c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  <c r="HD127" s="102"/>
      <c r="HE127" s="102"/>
      <c r="HF127" s="102"/>
      <c r="HG127" s="102"/>
      <c r="HH127" s="102"/>
      <c r="HI127" s="102"/>
      <c r="HJ127" s="102"/>
      <c r="HK127" s="102"/>
      <c r="HL127" s="102"/>
      <c r="HM127" s="102"/>
      <c r="HN127" s="102"/>
      <c r="HO127" s="102"/>
      <c r="HP127" s="102"/>
      <c r="HQ127" s="102"/>
      <c r="HR127" s="102"/>
      <c r="HS127" s="102"/>
      <c r="HT127" s="102"/>
      <c r="HU127" s="102"/>
      <c r="HV127" s="102"/>
      <c r="HW127" s="102"/>
      <c r="HX127" s="102"/>
      <c r="HY127" s="102"/>
      <c r="HZ127" s="102"/>
      <c r="IA127" s="102"/>
      <c r="IB127" s="102"/>
      <c r="IC127" s="102"/>
      <c r="ID127" s="102"/>
      <c r="IE127" s="102"/>
      <c r="IF127" s="102"/>
      <c r="IG127" s="102"/>
      <c r="IH127" s="102"/>
      <c r="II127" s="102"/>
      <c r="IJ127" s="102"/>
      <c r="IK127" s="102"/>
      <c r="IL127" s="102"/>
      <c r="IM127" s="102"/>
      <c r="IN127" s="102"/>
      <c r="IO127" s="102"/>
      <c r="IP127" s="102"/>
      <c r="IQ127" s="102"/>
      <c r="IR127" s="102"/>
      <c r="IS127" s="102"/>
      <c r="IT127" s="102"/>
      <c r="IU127" s="102"/>
      <c r="IV127" s="102"/>
      <c r="IW127" s="102"/>
      <c r="IX127" s="102"/>
      <c r="IY127" s="102"/>
      <c r="IZ127" s="102"/>
      <c r="JA127" s="102"/>
    </row>
    <row r="128" spans="1:261">
      <c r="A128" s="46" t="s">
        <v>151</v>
      </c>
      <c r="B128" s="219" t="s">
        <v>152</v>
      </c>
      <c r="C128" s="119"/>
      <c r="D128" s="119"/>
      <c r="E128" s="119"/>
      <c r="F128" s="119"/>
      <c r="G128" s="119"/>
      <c r="H128" s="119"/>
      <c r="I128" s="120"/>
      <c r="J128" s="28">
        <v>3</v>
      </c>
      <c r="K128" s="28">
        <v>2</v>
      </c>
      <c r="L128" s="28">
        <v>1</v>
      </c>
      <c r="M128" s="28">
        <v>0</v>
      </c>
      <c r="N128" s="53">
        <v>0</v>
      </c>
      <c r="O128" s="18">
        <f>K128+L128+M128+N128</f>
        <v>3</v>
      </c>
      <c r="P128" s="19">
        <f>Q128-O128</f>
        <v>2</v>
      </c>
      <c r="Q128" s="19">
        <f>ROUND(PRODUCT(J128,25)/14,0)</f>
        <v>5</v>
      </c>
      <c r="R128" s="28"/>
      <c r="S128" s="28" t="s">
        <v>54</v>
      </c>
      <c r="T128" s="29"/>
      <c r="U128" s="12" t="s">
        <v>43</v>
      </c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  <c r="IW128" s="102"/>
      <c r="IX128" s="102"/>
      <c r="IY128" s="102"/>
      <c r="IZ128" s="102"/>
      <c r="JA128" s="102"/>
    </row>
    <row r="129" spans="1:261">
      <c r="A129" s="46" t="s">
        <v>123</v>
      </c>
      <c r="B129" s="219" t="s">
        <v>124</v>
      </c>
      <c r="C129" s="119"/>
      <c r="D129" s="119"/>
      <c r="E129" s="119"/>
      <c r="F129" s="119"/>
      <c r="G129" s="119"/>
      <c r="H129" s="119"/>
      <c r="I129" s="120"/>
      <c r="J129" s="28">
        <v>3</v>
      </c>
      <c r="K129" s="28">
        <v>2</v>
      </c>
      <c r="L129" s="28">
        <v>1</v>
      </c>
      <c r="M129" s="28">
        <v>0</v>
      </c>
      <c r="N129" s="53">
        <v>0</v>
      </c>
      <c r="O129" s="18">
        <f>K129+L129+M129+N129</f>
        <v>3</v>
      </c>
      <c r="P129" s="19">
        <f>Q129-O129</f>
        <v>2</v>
      </c>
      <c r="Q129" s="19">
        <f>ROUND(PRODUCT(J129,25)/14,0)</f>
        <v>5</v>
      </c>
      <c r="R129" s="28"/>
      <c r="S129" s="28" t="s">
        <v>54</v>
      </c>
      <c r="T129" s="29"/>
      <c r="U129" s="12" t="s">
        <v>43</v>
      </c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  <c r="HD129" s="102"/>
      <c r="HE129" s="102"/>
      <c r="HF129" s="102"/>
      <c r="HG129" s="102"/>
      <c r="HH129" s="102"/>
      <c r="HI129" s="102"/>
      <c r="HJ129" s="102"/>
      <c r="HK129" s="102"/>
      <c r="HL129" s="102"/>
      <c r="HM129" s="102"/>
      <c r="HN129" s="102"/>
      <c r="HO129" s="102"/>
      <c r="HP129" s="102"/>
      <c r="HQ129" s="102"/>
      <c r="HR129" s="102"/>
      <c r="HS129" s="102"/>
      <c r="HT129" s="102"/>
      <c r="HU129" s="102"/>
      <c r="HV129" s="102"/>
      <c r="HW129" s="102"/>
      <c r="HX129" s="102"/>
      <c r="HY129" s="102"/>
      <c r="HZ129" s="102"/>
      <c r="IA129" s="102"/>
      <c r="IB129" s="102"/>
      <c r="IC129" s="102"/>
      <c r="ID129" s="102"/>
      <c r="IE129" s="102"/>
      <c r="IF129" s="102"/>
      <c r="IG129" s="102"/>
      <c r="IH129" s="102"/>
      <c r="II129" s="102"/>
      <c r="IJ129" s="102"/>
      <c r="IK129" s="102"/>
      <c r="IL129" s="102"/>
      <c r="IM129" s="102"/>
      <c r="IN129" s="102"/>
      <c r="IO129" s="102"/>
      <c r="IP129" s="102"/>
      <c r="IQ129" s="102"/>
      <c r="IR129" s="102"/>
      <c r="IS129" s="102"/>
      <c r="IT129" s="102"/>
      <c r="IU129" s="102"/>
      <c r="IV129" s="102"/>
      <c r="IW129" s="102"/>
      <c r="IX129" s="102"/>
      <c r="IY129" s="102"/>
      <c r="IZ129" s="102"/>
      <c r="JA129" s="102"/>
    </row>
    <row r="130" spans="1:261">
      <c r="A130" s="115" t="s">
        <v>153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80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02"/>
      <c r="GL130" s="102"/>
      <c r="GM130" s="102"/>
      <c r="GN130" s="102"/>
      <c r="GO130" s="102"/>
      <c r="GP130" s="102"/>
      <c r="GQ130" s="102"/>
      <c r="GR130" s="102"/>
      <c r="GS130" s="102"/>
      <c r="GT130" s="102"/>
      <c r="GU130" s="102"/>
      <c r="GV130" s="102"/>
      <c r="GW130" s="102"/>
      <c r="GX130" s="102"/>
      <c r="GY130" s="102"/>
      <c r="GZ130" s="102"/>
      <c r="HA130" s="102"/>
      <c r="HB130" s="102"/>
      <c r="HC130" s="102"/>
      <c r="HD130" s="102"/>
      <c r="HE130" s="102"/>
      <c r="HF130" s="102"/>
      <c r="HG130" s="102"/>
      <c r="HH130" s="102"/>
      <c r="HI130" s="102"/>
      <c r="HJ130" s="102"/>
      <c r="HK130" s="102"/>
      <c r="HL130" s="102"/>
      <c r="HM130" s="102"/>
      <c r="HN130" s="102"/>
      <c r="HO130" s="102"/>
      <c r="HP130" s="102"/>
      <c r="HQ130" s="102"/>
      <c r="HR130" s="102"/>
      <c r="HS130" s="102"/>
      <c r="HT130" s="102"/>
      <c r="HU130" s="102"/>
      <c r="HV130" s="102"/>
      <c r="HW130" s="102"/>
      <c r="HX130" s="102"/>
      <c r="HY130" s="102"/>
      <c r="HZ130" s="102"/>
      <c r="IA130" s="102"/>
      <c r="IB130" s="102"/>
      <c r="IC130" s="102"/>
      <c r="ID130" s="102"/>
      <c r="IE130" s="102"/>
      <c r="IF130" s="102"/>
      <c r="IG130" s="102"/>
      <c r="IH130" s="102"/>
      <c r="II130" s="102"/>
      <c r="IJ130" s="102"/>
      <c r="IK130" s="102"/>
      <c r="IL130" s="102"/>
      <c r="IM130" s="102"/>
      <c r="IN130" s="102"/>
      <c r="IO130" s="102"/>
      <c r="IP130" s="102"/>
      <c r="IQ130" s="102"/>
      <c r="IR130" s="102"/>
      <c r="IS130" s="102"/>
      <c r="IT130" s="102"/>
      <c r="IU130" s="102"/>
      <c r="IV130" s="102"/>
      <c r="IW130" s="102"/>
      <c r="IX130" s="102"/>
      <c r="IY130" s="102"/>
      <c r="IZ130" s="102"/>
      <c r="JA130" s="102"/>
    </row>
    <row r="131" spans="1:261" s="1" customFormat="1" ht="12.75">
      <c r="A131" s="46" t="s">
        <v>264</v>
      </c>
      <c r="B131" s="219" t="s">
        <v>265</v>
      </c>
      <c r="C131" s="119"/>
      <c r="D131" s="119"/>
      <c r="E131" s="119"/>
      <c r="F131" s="119"/>
      <c r="G131" s="119"/>
      <c r="H131" s="119"/>
      <c r="I131" s="120"/>
      <c r="J131" s="28">
        <v>4</v>
      </c>
      <c r="K131" s="28">
        <v>2</v>
      </c>
      <c r="L131" s="28">
        <v>0</v>
      </c>
      <c r="M131" s="28">
        <v>1</v>
      </c>
      <c r="N131" s="53">
        <v>0</v>
      </c>
      <c r="O131" s="18">
        <f>K131+L131+M131+N131</f>
        <v>3</v>
      </c>
      <c r="P131" s="19">
        <f>Q131-O131</f>
        <v>5</v>
      </c>
      <c r="Q131" s="19">
        <f>ROUND(PRODUCT(J131,25)/12,0)</f>
        <v>8</v>
      </c>
      <c r="R131" s="28"/>
      <c r="S131" s="28"/>
      <c r="T131" s="29" t="s">
        <v>61</v>
      </c>
      <c r="U131" s="12" t="s">
        <v>43</v>
      </c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02"/>
      <c r="GL131" s="102"/>
      <c r="GM131" s="102"/>
      <c r="GN131" s="102"/>
      <c r="GO131" s="102"/>
      <c r="GP131" s="102"/>
      <c r="GQ131" s="102"/>
      <c r="GR131" s="102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  <c r="HU131" s="102"/>
      <c r="HV131" s="102"/>
      <c r="HW131" s="102"/>
      <c r="HX131" s="102"/>
      <c r="HY131" s="102"/>
      <c r="HZ131" s="102"/>
      <c r="IA131" s="102"/>
      <c r="IB131" s="102"/>
      <c r="IC131" s="102"/>
      <c r="ID131" s="102"/>
      <c r="IE131" s="102"/>
      <c r="IF131" s="102"/>
      <c r="IG131" s="102"/>
      <c r="IH131" s="102"/>
      <c r="II131" s="102"/>
      <c r="IJ131" s="102"/>
      <c r="IK131" s="102"/>
      <c r="IL131" s="102"/>
      <c r="IM131" s="102"/>
      <c r="IN131" s="102"/>
      <c r="IO131" s="102"/>
      <c r="IP131" s="102"/>
      <c r="IQ131" s="102"/>
      <c r="IR131" s="102"/>
      <c r="IS131" s="102"/>
      <c r="IT131" s="102"/>
      <c r="IU131" s="102"/>
      <c r="IV131" s="102"/>
      <c r="IW131" s="102"/>
      <c r="IX131" s="102"/>
      <c r="IY131" s="102"/>
      <c r="IZ131" s="102"/>
      <c r="JA131" s="102"/>
    </row>
    <row r="132" spans="1:261">
      <c r="A132" s="46" t="s">
        <v>266</v>
      </c>
      <c r="B132" s="220" t="s">
        <v>267</v>
      </c>
      <c r="C132" s="220"/>
      <c r="D132" s="220"/>
      <c r="E132" s="220"/>
      <c r="F132" s="220"/>
      <c r="G132" s="220"/>
      <c r="H132" s="220"/>
      <c r="I132" s="220"/>
      <c r="J132" s="28">
        <v>4</v>
      </c>
      <c r="K132" s="28">
        <v>2</v>
      </c>
      <c r="L132" s="28">
        <v>0</v>
      </c>
      <c r="M132" s="28">
        <v>1</v>
      </c>
      <c r="N132" s="53">
        <v>0</v>
      </c>
      <c r="O132" s="18">
        <f>K132+L132+M132+N132</f>
        <v>3</v>
      </c>
      <c r="P132" s="19">
        <f>Q132-O132</f>
        <v>5</v>
      </c>
      <c r="Q132" s="19">
        <f t="shared" ref="Q132:Q133" si="13">ROUND(PRODUCT(J132,25)/12,0)</f>
        <v>8</v>
      </c>
      <c r="R132" s="28"/>
      <c r="S132" s="28"/>
      <c r="T132" s="29" t="s">
        <v>61</v>
      </c>
      <c r="U132" s="12" t="s">
        <v>43</v>
      </c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02"/>
      <c r="GL132" s="102"/>
      <c r="GM132" s="102"/>
      <c r="GN132" s="102"/>
      <c r="GO132" s="102"/>
      <c r="GP132" s="102"/>
      <c r="GQ132" s="102"/>
      <c r="GR132" s="102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  <c r="HU132" s="102"/>
      <c r="HV132" s="102"/>
      <c r="HW132" s="102"/>
      <c r="HX132" s="102"/>
      <c r="HY132" s="102"/>
      <c r="HZ132" s="102"/>
      <c r="IA132" s="102"/>
      <c r="IB132" s="102"/>
      <c r="IC132" s="102"/>
      <c r="ID132" s="102"/>
      <c r="IE132" s="102"/>
      <c r="IF132" s="102"/>
      <c r="IG132" s="102"/>
      <c r="IH132" s="102"/>
      <c r="II132" s="102"/>
      <c r="IJ132" s="102"/>
      <c r="IK132" s="102"/>
      <c r="IL132" s="102"/>
      <c r="IM132" s="102"/>
      <c r="IN132" s="102"/>
      <c r="IO132" s="102"/>
      <c r="IP132" s="102"/>
      <c r="IQ132" s="102"/>
      <c r="IR132" s="102"/>
      <c r="IS132" s="102"/>
      <c r="IT132" s="102"/>
      <c r="IU132" s="102"/>
      <c r="IV132" s="102"/>
      <c r="IW132" s="102"/>
      <c r="IX132" s="102"/>
      <c r="IY132" s="102"/>
      <c r="IZ132" s="102"/>
      <c r="JA132" s="102"/>
    </row>
    <row r="133" spans="1:261" s="1" customFormat="1" ht="12.75">
      <c r="A133" s="46" t="s">
        <v>268</v>
      </c>
      <c r="B133" s="219" t="s">
        <v>269</v>
      </c>
      <c r="C133" s="119"/>
      <c r="D133" s="119"/>
      <c r="E133" s="119"/>
      <c r="F133" s="119"/>
      <c r="G133" s="119"/>
      <c r="H133" s="119"/>
      <c r="I133" s="120"/>
      <c r="J133" s="28">
        <v>4</v>
      </c>
      <c r="K133" s="28">
        <v>2</v>
      </c>
      <c r="L133" s="28">
        <v>0</v>
      </c>
      <c r="M133" s="28">
        <v>1</v>
      </c>
      <c r="N133" s="53">
        <v>0</v>
      </c>
      <c r="O133" s="18">
        <f>K133+L133+M133+N133</f>
        <v>3</v>
      </c>
      <c r="P133" s="19">
        <f>Q133-O133</f>
        <v>5</v>
      </c>
      <c r="Q133" s="19">
        <f t="shared" si="13"/>
        <v>8</v>
      </c>
      <c r="R133" s="28"/>
      <c r="S133" s="28"/>
      <c r="T133" s="29" t="s">
        <v>61</v>
      </c>
      <c r="U133" s="12" t="s">
        <v>43</v>
      </c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  <c r="IE133" s="102"/>
      <c r="IF133" s="102"/>
      <c r="IG133" s="102"/>
      <c r="IH133" s="102"/>
      <c r="II133" s="102"/>
      <c r="IJ133" s="102"/>
      <c r="IK133" s="102"/>
      <c r="IL133" s="102"/>
      <c r="IM133" s="102"/>
      <c r="IN133" s="102"/>
      <c r="IO133" s="102"/>
      <c r="IP133" s="102"/>
      <c r="IQ133" s="102"/>
      <c r="IR133" s="102"/>
      <c r="IS133" s="102"/>
      <c r="IT133" s="102"/>
      <c r="IU133" s="102"/>
      <c r="IV133" s="102"/>
      <c r="IW133" s="102"/>
      <c r="IX133" s="102"/>
      <c r="IY133" s="102"/>
      <c r="IZ133" s="102"/>
      <c r="JA133" s="102"/>
    </row>
    <row r="134" spans="1:261" s="1" customFormat="1" ht="12.75">
      <c r="A134" s="115" t="s">
        <v>160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80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02"/>
      <c r="GL134" s="102"/>
      <c r="GM134" s="102"/>
      <c r="GN134" s="102"/>
      <c r="GO134" s="102"/>
      <c r="GP134" s="102"/>
      <c r="GQ134" s="102"/>
      <c r="GR134" s="102"/>
      <c r="GS134" s="102"/>
      <c r="GT134" s="102"/>
      <c r="GU134" s="102"/>
      <c r="GV134" s="102"/>
      <c r="GW134" s="102"/>
      <c r="GX134" s="102"/>
      <c r="GY134" s="102"/>
      <c r="GZ134" s="102"/>
      <c r="HA134" s="102"/>
      <c r="HB134" s="102"/>
      <c r="HC134" s="102"/>
      <c r="HD134" s="102"/>
      <c r="HE134" s="102"/>
      <c r="HF134" s="102"/>
      <c r="HG134" s="102"/>
      <c r="HH134" s="102"/>
      <c r="HI134" s="102"/>
      <c r="HJ134" s="102"/>
      <c r="HK134" s="102"/>
      <c r="HL134" s="102"/>
      <c r="HM134" s="102"/>
      <c r="HN134" s="102"/>
      <c r="HO134" s="102"/>
      <c r="HP134" s="102"/>
      <c r="HQ134" s="102"/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  <c r="II134" s="102"/>
      <c r="IJ134" s="102"/>
      <c r="IK134" s="102"/>
      <c r="IL134" s="102"/>
      <c r="IM134" s="102"/>
      <c r="IN134" s="102"/>
      <c r="IO134" s="102"/>
      <c r="IP134" s="102"/>
      <c r="IQ134" s="102"/>
      <c r="IR134" s="102"/>
      <c r="IS134" s="102"/>
      <c r="IT134" s="102"/>
      <c r="IU134" s="102"/>
      <c r="IV134" s="102"/>
      <c r="IW134" s="102"/>
      <c r="IX134" s="102"/>
      <c r="IY134" s="102"/>
      <c r="IZ134" s="102"/>
      <c r="JA134" s="102"/>
    </row>
    <row r="135" spans="1:261">
      <c r="A135" s="46" t="s">
        <v>158</v>
      </c>
      <c r="B135" s="219" t="s">
        <v>159</v>
      </c>
      <c r="C135" s="119"/>
      <c r="D135" s="119"/>
      <c r="E135" s="119"/>
      <c r="F135" s="119"/>
      <c r="G135" s="119"/>
      <c r="H135" s="119"/>
      <c r="I135" s="120"/>
      <c r="J135" s="28">
        <v>4</v>
      </c>
      <c r="K135" s="28">
        <v>2</v>
      </c>
      <c r="L135" s="28">
        <v>1</v>
      </c>
      <c r="M135" s="28">
        <v>0</v>
      </c>
      <c r="N135" s="53">
        <v>0</v>
      </c>
      <c r="O135" s="18">
        <f>K135+L135+M135+N135</f>
        <v>3</v>
      </c>
      <c r="P135" s="19">
        <f>Q135-O135</f>
        <v>5</v>
      </c>
      <c r="Q135" s="19">
        <f>ROUND(PRODUCT(J135,25)/12,0)</f>
        <v>8</v>
      </c>
      <c r="R135" s="40" t="s">
        <v>60</v>
      </c>
      <c r="S135" s="28"/>
      <c r="T135" s="29"/>
      <c r="U135" s="51" t="s">
        <v>44</v>
      </c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  <c r="GU135" s="102"/>
      <c r="GV135" s="102"/>
      <c r="GW135" s="102"/>
      <c r="GX135" s="102"/>
      <c r="GY135" s="102"/>
      <c r="GZ135" s="102"/>
      <c r="HA135" s="102"/>
      <c r="HB135" s="102"/>
      <c r="HC135" s="102"/>
      <c r="HD135" s="102"/>
      <c r="HE135" s="102"/>
      <c r="HF135" s="102"/>
      <c r="HG135" s="102"/>
      <c r="HH135" s="102"/>
      <c r="HI135" s="102"/>
      <c r="HJ135" s="102"/>
      <c r="HK135" s="102"/>
      <c r="HL135" s="102"/>
      <c r="HM135" s="102"/>
      <c r="HN135" s="102"/>
      <c r="HO135" s="102"/>
      <c r="HP135" s="102"/>
      <c r="HQ135" s="102"/>
      <c r="HR135" s="102"/>
      <c r="HS135" s="102"/>
      <c r="HT135" s="102"/>
      <c r="HU135" s="102"/>
      <c r="HV135" s="102"/>
      <c r="HW135" s="102"/>
      <c r="HX135" s="102"/>
      <c r="HY135" s="102"/>
      <c r="HZ135" s="102"/>
      <c r="IA135" s="102"/>
      <c r="IB135" s="102"/>
      <c r="IC135" s="102"/>
      <c r="ID135" s="102"/>
      <c r="IE135" s="102"/>
      <c r="IF135" s="102"/>
      <c r="IG135" s="102"/>
      <c r="IH135" s="102"/>
      <c r="II135" s="102"/>
      <c r="IJ135" s="102"/>
      <c r="IK135" s="102"/>
      <c r="IL135" s="102"/>
      <c r="IM135" s="102"/>
      <c r="IN135" s="102"/>
      <c r="IO135" s="102"/>
      <c r="IP135" s="102"/>
      <c r="IQ135" s="102"/>
      <c r="IR135" s="102"/>
      <c r="IS135" s="102"/>
      <c r="IT135" s="102"/>
      <c r="IU135" s="102"/>
      <c r="IV135" s="102"/>
      <c r="IW135" s="102"/>
      <c r="IX135" s="102"/>
      <c r="IY135" s="102"/>
      <c r="IZ135" s="102"/>
      <c r="JA135" s="102"/>
    </row>
    <row r="136" spans="1:261">
      <c r="A136" s="46" t="s">
        <v>279</v>
      </c>
      <c r="B136" s="222" t="s">
        <v>276</v>
      </c>
      <c r="C136" s="223"/>
      <c r="D136" s="223"/>
      <c r="E136" s="223"/>
      <c r="F136" s="223"/>
      <c r="G136" s="223"/>
      <c r="H136" s="223"/>
      <c r="I136" s="224"/>
      <c r="J136" s="28">
        <v>4</v>
      </c>
      <c r="K136" s="28">
        <v>2</v>
      </c>
      <c r="L136" s="28">
        <v>1</v>
      </c>
      <c r="M136" s="28">
        <v>0</v>
      </c>
      <c r="N136" s="67">
        <v>0</v>
      </c>
      <c r="O136" s="19">
        <f>K136+L136+M136+N136</f>
        <v>3</v>
      </c>
      <c r="P136" s="19">
        <f>Q136-O136</f>
        <v>5</v>
      </c>
      <c r="Q136" s="19">
        <f t="shared" ref="Q136:Q137" si="14">ROUND(PRODUCT(J136,25)/12,0)</f>
        <v>8</v>
      </c>
      <c r="R136" s="40" t="s">
        <v>60</v>
      </c>
      <c r="S136" s="28"/>
      <c r="T136" s="29"/>
      <c r="U136" s="51" t="s">
        <v>44</v>
      </c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  <c r="IE136" s="102"/>
      <c r="IF136" s="102"/>
      <c r="IG136" s="102"/>
      <c r="IH136" s="102"/>
      <c r="II136" s="102"/>
      <c r="IJ136" s="102"/>
      <c r="IK136" s="102"/>
      <c r="IL136" s="102"/>
      <c r="IM136" s="102"/>
      <c r="IN136" s="102"/>
      <c r="IO136" s="102"/>
      <c r="IP136" s="102"/>
      <c r="IQ136" s="102"/>
      <c r="IR136" s="102"/>
      <c r="IS136" s="102"/>
      <c r="IT136" s="102"/>
      <c r="IU136" s="102"/>
      <c r="IV136" s="102"/>
      <c r="IW136" s="102"/>
      <c r="IX136" s="102"/>
      <c r="IY136" s="102"/>
      <c r="IZ136" s="102"/>
      <c r="JA136" s="102"/>
    </row>
    <row r="137" spans="1:261">
      <c r="A137" s="46" t="s">
        <v>163</v>
      </c>
      <c r="B137" s="222" t="s">
        <v>164</v>
      </c>
      <c r="C137" s="223"/>
      <c r="D137" s="223"/>
      <c r="E137" s="223"/>
      <c r="F137" s="223"/>
      <c r="G137" s="223"/>
      <c r="H137" s="223"/>
      <c r="I137" s="224"/>
      <c r="J137" s="28">
        <v>4</v>
      </c>
      <c r="K137" s="28">
        <v>2</v>
      </c>
      <c r="L137" s="28">
        <v>1</v>
      </c>
      <c r="M137" s="28">
        <v>0</v>
      </c>
      <c r="N137" s="53">
        <v>0</v>
      </c>
      <c r="O137" s="18">
        <f>K137+L137+M137+N137</f>
        <v>3</v>
      </c>
      <c r="P137" s="19">
        <f>Q137-O137</f>
        <v>5</v>
      </c>
      <c r="Q137" s="19">
        <f t="shared" si="14"/>
        <v>8</v>
      </c>
      <c r="R137" s="40" t="s">
        <v>60</v>
      </c>
      <c r="S137" s="28"/>
      <c r="T137" s="29"/>
      <c r="U137" s="51" t="s">
        <v>44</v>
      </c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102"/>
      <c r="GP137" s="102"/>
      <c r="GQ137" s="102"/>
      <c r="GR137" s="102"/>
      <c r="GS137" s="102"/>
      <c r="GT137" s="102"/>
      <c r="GU137" s="102"/>
      <c r="GV137" s="102"/>
      <c r="GW137" s="102"/>
      <c r="GX137" s="102"/>
      <c r="GY137" s="102"/>
      <c r="GZ137" s="102"/>
      <c r="HA137" s="102"/>
      <c r="HB137" s="102"/>
      <c r="HC137" s="102"/>
      <c r="HD137" s="102"/>
      <c r="HE137" s="102"/>
      <c r="HF137" s="102"/>
      <c r="HG137" s="102"/>
      <c r="HH137" s="102"/>
      <c r="HI137" s="102"/>
      <c r="HJ137" s="102"/>
      <c r="HK137" s="102"/>
      <c r="HL137" s="102"/>
      <c r="HM137" s="102"/>
      <c r="HN137" s="102"/>
      <c r="HO137" s="102"/>
      <c r="HP137" s="102"/>
      <c r="HQ137" s="102"/>
      <c r="HR137" s="102"/>
      <c r="HS137" s="102"/>
      <c r="HT137" s="102"/>
      <c r="HU137" s="102"/>
      <c r="HV137" s="102"/>
      <c r="HW137" s="102"/>
      <c r="HX137" s="102"/>
      <c r="HY137" s="102"/>
      <c r="HZ137" s="102"/>
      <c r="IA137" s="102"/>
      <c r="IB137" s="102"/>
      <c r="IC137" s="102"/>
      <c r="ID137" s="102"/>
      <c r="IE137" s="102"/>
      <c r="IF137" s="102"/>
      <c r="IG137" s="102"/>
      <c r="IH137" s="102"/>
      <c r="II137" s="102"/>
      <c r="IJ137" s="102"/>
      <c r="IK137" s="102"/>
      <c r="IL137" s="102"/>
      <c r="IM137" s="102"/>
      <c r="IN137" s="102"/>
      <c r="IO137" s="102"/>
      <c r="IP137" s="102"/>
      <c r="IQ137" s="102"/>
      <c r="IR137" s="102"/>
      <c r="IS137" s="102"/>
      <c r="IT137" s="102"/>
      <c r="IU137" s="102"/>
      <c r="IV137" s="102"/>
      <c r="IW137" s="102"/>
      <c r="IX137" s="102"/>
      <c r="IY137" s="102"/>
      <c r="IZ137" s="102"/>
      <c r="JA137" s="102"/>
    </row>
    <row r="138" spans="1:261" ht="12.75" customHeight="1">
      <c r="A138" s="115" t="s">
        <v>165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80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  <c r="IT138" s="102"/>
      <c r="IU138" s="102"/>
      <c r="IV138" s="102"/>
      <c r="IW138" s="102"/>
      <c r="IX138" s="102"/>
      <c r="IY138" s="102"/>
      <c r="IZ138" s="102"/>
      <c r="JA138" s="102"/>
    </row>
    <row r="139" spans="1:261" ht="12.75" customHeight="1">
      <c r="A139" s="46" t="s">
        <v>166</v>
      </c>
      <c r="B139" s="222" t="s">
        <v>167</v>
      </c>
      <c r="C139" s="223"/>
      <c r="D139" s="223"/>
      <c r="E139" s="223"/>
      <c r="F139" s="223"/>
      <c r="G139" s="223"/>
      <c r="H139" s="223"/>
      <c r="I139" s="224"/>
      <c r="J139" s="28">
        <v>3</v>
      </c>
      <c r="K139" s="28">
        <v>2</v>
      </c>
      <c r="L139" s="28">
        <v>0</v>
      </c>
      <c r="M139" s="28">
        <v>0</v>
      </c>
      <c r="N139" s="53">
        <v>2</v>
      </c>
      <c r="O139" s="18">
        <f>K139+L139+M139+N139</f>
        <v>4</v>
      </c>
      <c r="P139" s="19">
        <f>Q139-O139</f>
        <v>2</v>
      </c>
      <c r="Q139" s="19">
        <f>ROUND(PRODUCT(J139,25)/12,0)</f>
        <v>6</v>
      </c>
      <c r="R139" s="28"/>
      <c r="S139" s="28"/>
      <c r="T139" s="29" t="s">
        <v>61</v>
      </c>
      <c r="U139" s="51" t="s">
        <v>44</v>
      </c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02"/>
      <c r="GL139" s="102"/>
      <c r="GM139" s="102"/>
      <c r="GN139" s="102"/>
      <c r="GO139" s="102"/>
      <c r="GP139" s="102"/>
      <c r="GQ139" s="102"/>
      <c r="GR139" s="102"/>
      <c r="GS139" s="102"/>
      <c r="GT139" s="102"/>
      <c r="GU139" s="102"/>
      <c r="GV139" s="102"/>
      <c r="GW139" s="102"/>
      <c r="GX139" s="102"/>
      <c r="GY139" s="102"/>
      <c r="GZ139" s="102"/>
      <c r="HA139" s="102"/>
      <c r="HB139" s="102"/>
      <c r="HC139" s="102"/>
      <c r="HD139" s="102"/>
      <c r="HE139" s="102"/>
      <c r="HF139" s="102"/>
      <c r="HG139" s="102"/>
      <c r="HH139" s="102"/>
      <c r="HI139" s="102"/>
      <c r="HJ139" s="102"/>
      <c r="HK139" s="102"/>
      <c r="HL139" s="102"/>
      <c r="HM139" s="102"/>
      <c r="HN139" s="102"/>
      <c r="HO139" s="102"/>
      <c r="HP139" s="102"/>
      <c r="HQ139" s="102"/>
      <c r="HR139" s="102"/>
      <c r="HS139" s="102"/>
      <c r="HT139" s="102"/>
      <c r="HU139" s="102"/>
      <c r="HV139" s="102"/>
      <c r="HW139" s="102"/>
      <c r="HX139" s="102"/>
      <c r="HY139" s="102"/>
      <c r="HZ139" s="102"/>
      <c r="IA139" s="102"/>
      <c r="IB139" s="102"/>
      <c r="IC139" s="102"/>
      <c r="ID139" s="102"/>
      <c r="IE139" s="102"/>
      <c r="IF139" s="102"/>
      <c r="IG139" s="102"/>
      <c r="IH139" s="102"/>
      <c r="II139" s="102"/>
      <c r="IJ139" s="102"/>
      <c r="IK139" s="102"/>
      <c r="IL139" s="102"/>
      <c r="IM139" s="102"/>
      <c r="IN139" s="102"/>
      <c r="IO139" s="102"/>
      <c r="IP139" s="102"/>
      <c r="IQ139" s="102"/>
      <c r="IR139" s="102"/>
      <c r="IS139" s="102"/>
      <c r="IT139" s="102"/>
      <c r="IU139" s="102"/>
      <c r="IV139" s="102"/>
      <c r="IW139" s="102"/>
      <c r="IX139" s="102"/>
      <c r="IY139" s="102"/>
      <c r="IZ139" s="102"/>
      <c r="JA139" s="102"/>
    </row>
    <row r="140" spans="1:261" ht="12.75" customHeight="1">
      <c r="A140" s="46" t="s">
        <v>168</v>
      </c>
      <c r="B140" s="222" t="s">
        <v>169</v>
      </c>
      <c r="C140" s="223"/>
      <c r="D140" s="223"/>
      <c r="E140" s="223"/>
      <c r="F140" s="223"/>
      <c r="G140" s="223"/>
      <c r="H140" s="223"/>
      <c r="I140" s="224"/>
      <c r="J140" s="28">
        <v>3</v>
      </c>
      <c r="K140" s="28">
        <v>2</v>
      </c>
      <c r="L140" s="28">
        <v>0</v>
      </c>
      <c r="M140" s="28">
        <v>0</v>
      </c>
      <c r="N140" s="53">
        <v>2</v>
      </c>
      <c r="O140" s="18">
        <f>K140+L140+M140+N140</f>
        <v>4</v>
      </c>
      <c r="P140" s="19">
        <f>Q140-O140</f>
        <v>2</v>
      </c>
      <c r="Q140" s="19">
        <f>ROUND(PRODUCT(J140,25)/12,0)</f>
        <v>6</v>
      </c>
      <c r="R140" s="28"/>
      <c r="S140" s="28"/>
      <c r="T140" s="29" t="s">
        <v>61</v>
      </c>
      <c r="U140" s="51" t="s">
        <v>44</v>
      </c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02"/>
      <c r="GL140" s="102"/>
      <c r="GM140" s="102"/>
      <c r="GN140" s="102"/>
      <c r="GO140" s="102"/>
      <c r="GP140" s="102"/>
      <c r="GQ140" s="102"/>
      <c r="GR140" s="102"/>
      <c r="GS140" s="102"/>
      <c r="GT140" s="102"/>
      <c r="GU140" s="102"/>
      <c r="GV140" s="102"/>
      <c r="GW140" s="102"/>
      <c r="GX140" s="102"/>
      <c r="GY140" s="102"/>
      <c r="GZ140" s="102"/>
      <c r="HA140" s="102"/>
      <c r="HB140" s="102"/>
      <c r="HC140" s="102"/>
      <c r="HD140" s="102"/>
      <c r="HE140" s="102"/>
      <c r="HF140" s="102"/>
      <c r="HG140" s="102"/>
      <c r="HH140" s="102"/>
      <c r="HI140" s="102"/>
      <c r="HJ140" s="102"/>
      <c r="HK140" s="102"/>
      <c r="HL140" s="102"/>
      <c r="HM140" s="102"/>
      <c r="HN140" s="102"/>
      <c r="HO140" s="102"/>
      <c r="HP140" s="102"/>
      <c r="HQ140" s="102"/>
      <c r="HR140" s="102"/>
      <c r="HS140" s="102"/>
      <c r="HT140" s="102"/>
      <c r="HU140" s="102"/>
      <c r="HV140" s="102"/>
      <c r="HW140" s="102"/>
      <c r="HX140" s="102"/>
      <c r="HY140" s="102"/>
      <c r="HZ140" s="102"/>
      <c r="IA140" s="102"/>
      <c r="IB140" s="102"/>
      <c r="IC140" s="102"/>
      <c r="ID140" s="102"/>
      <c r="IE140" s="102"/>
      <c r="IF140" s="102"/>
      <c r="IG140" s="102"/>
      <c r="IH140" s="102"/>
      <c r="II140" s="102"/>
      <c r="IJ140" s="102"/>
      <c r="IK140" s="102"/>
      <c r="IL140" s="102"/>
      <c r="IM140" s="102"/>
      <c r="IN140" s="102"/>
      <c r="IO140" s="102"/>
      <c r="IP140" s="102"/>
      <c r="IQ140" s="102"/>
      <c r="IR140" s="102"/>
      <c r="IS140" s="102"/>
      <c r="IT140" s="102"/>
      <c r="IU140" s="102"/>
      <c r="IV140" s="102"/>
      <c r="IW140" s="102"/>
      <c r="IX140" s="102"/>
      <c r="IY140" s="102"/>
      <c r="IZ140" s="102"/>
      <c r="JA140" s="102"/>
    </row>
    <row r="141" spans="1:261" ht="12.75" customHeight="1">
      <c r="A141" s="46" t="s">
        <v>170</v>
      </c>
      <c r="B141" s="222" t="s">
        <v>171</v>
      </c>
      <c r="C141" s="223"/>
      <c r="D141" s="223"/>
      <c r="E141" s="223"/>
      <c r="F141" s="223"/>
      <c r="G141" s="223"/>
      <c r="H141" s="223"/>
      <c r="I141" s="224"/>
      <c r="J141" s="28">
        <v>3</v>
      </c>
      <c r="K141" s="28">
        <v>2</v>
      </c>
      <c r="L141" s="28">
        <v>0</v>
      </c>
      <c r="M141" s="28">
        <v>0</v>
      </c>
      <c r="N141" s="53">
        <v>2</v>
      </c>
      <c r="O141" s="18">
        <f>K141+L141+M141+N141</f>
        <v>4</v>
      </c>
      <c r="P141" s="19">
        <f>Q141-O141</f>
        <v>2</v>
      </c>
      <c r="Q141" s="19">
        <f>ROUND(PRODUCT(J141,25)/12,0)</f>
        <v>6</v>
      </c>
      <c r="R141" s="28"/>
      <c r="S141" s="28"/>
      <c r="T141" s="29" t="s">
        <v>61</v>
      </c>
      <c r="U141" s="51" t="s">
        <v>44</v>
      </c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102"/>
      <c r="GP141" s="102"/>
      <c r="GQ141" s="102"/>
      <c r="GR141" s="102"/>
      <c r="GS141" s="102"/>
      <c r="GT141" s="102"/>
      <c r="GU141" s="102"/>
      <c r="GV141" s="102"/>
      <c r="GW141" s="102"/>
      <c r="GX141" s="102"/>
      <c r="GY141" s="102"/>
      <c r="GZ141" s="102"/>
      <c r="HA141" s="102"/>
      <c r="HB141" s="102"/>
      <c r="HC141" s="102"/>
      <c r="HD141" s="102"/>
      <c r="HE141" s="102"/>
      <c r="HF141" s="102"/>
      <c r="HG141" s="102"/>
      <c r="HH141" s="102"/>
      <c r="HI141" s="102"/>
      <c r="HJ141" s="102"/>
      <c r="HK141" s="102"/>
      <c r="HL141" s="102"/>
      <c r="HM141" s="102"/>
      <c r="HN141" s="102"/>
      <c r="HO141" s="102"/>
      <c r="HP141" s="102"/>
      <c r="HQ141" s="102"/>
      <c r="HR141" s="102"/>
      <c r="HS141" s="102"/>
      <c r="HT141" s="102"/>
      <c r="HU141" s="102"/>
      <c r="HV141" s="102"/>
      <c r="HW141" s="102"/>
      <c r="HX141" s="102"/>
      <c r="HY141" s="102"/>
      <c r="HZ141" s="102"/>
      <c r="IA141" s="102"/>
      <c r="IB141" s="102"/>
      <c r="IC141" s="102"/>
      <c r="ID141" s="102"/>
      <c r="IE141" s="102"/>
      <c r="IF141" s="102"/>
      <c r="IG141" s="102"/>
      <c r="IH141" s="102"/>
      <c r="II141" s="102"/>
      <c r="IJ141" s="102"/>
      <c r="IK141" s="102"/>
      <c r="IL141" s="102"/>
      <c r="IM141" s="102"/>
      <c r="IN141" s="102"/>
      <c r="IO141" s="102"/>
      <c r="IP141" s="102"/>
      <c r="IQ141" s="102"/>
      <c r="IR141" s="102"/>
      <c r="IS141" s="102"/>
      <c r="IT141" s="102"/>
      <c r="IU141" s="102"/>
      <c r="IV141" s="102"/>
      <c r="IW141" s="102"/>
      <c r="IX141" s="102"/>
      <c r="IY141" s="102"/>
      <c r="IZ141" s="102"/>
      <c r="JA141" s="102"/>
    </row>
    <row r="142" spans="1:261" ht="27.75" customHeight="1">
      <c r="A142" s="187" t="s">
        <v>172</v>
      </c>
      <c r="B142" s="188"/>
      <c r="C142" s="188"/>
      <c r="D142" s="188"/>
      <c r="E142" s="188"/>
      <c r="F142" s="188"/>
      <c r="G142" s="188"/>
      <c r="H142" s="188"/>
      <c r="I142" s="189"/>
      <c r="J142" s="54">
        <f>SUM(J119,J125,J131,J135,J139)</f>
        <v>18</v>
      </c>
      <c r="K142" s="54">
        <f>SUM(K119,K125,K131,K135,K139)</f>
        <v>10</v>
      </c>
      <c r="L142" s="54">
        <f>SUM(L119,L125,L131,L135,L139)</f>
        <v>3</v>
      </c>
      <c r="M142" s="54">
        <f t="shared" ref="M142:Q142" si="15">SUM(M119,M125,M131,M135,M139)</f>
        <v>1</v>
      </c>
      <c r="N142" s="54">
        <f t="shared" si="15"/>
        <v>2</v>
      </c>
      <c r="O142" s="54">
        <f t="shared" si="15"/>
        <v>16</v>
      </c>
      <c r="P142" s="54">
        <f t="shared" si="15"/>
        <v>18</v>
      </c>
      <c r="Q142" s="54">
        <f t="shared" si="15"/>
        <v>34</v>
      </c>
      <c r="R142" s="54">
        <f>COUNTIF(R136,"E")+COUNTIF(R133,"E")+COUNTIF(R131,"E")+COUNTIF(R139,"E")</f>
        <v>1</v>
      </c>
      <c r="S142" s="54">
        <v>1</v>
      </c>
      <c r="T142" s="54">
        <v>4</v>
      </c>
      <c r="U142" s="99">
        <f>5/(COUNTIF($A$178:$U$201,"DF")+COUNTIF($A$210:$U$224,"DS")+COUNTIF($A$234:$U$246,"DC"))</f>
        <v>0.10416666666666667</v>
      </c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  <c r="HD142" s="102"/>
      <c r="HE142" s="102"/>
      <c r="HF142" s="102"/>
      <c r="HG142" s="102"/>
      <c r="HH142" s="102"/>
      <c r="HI142" s="102"/>
      <c r="HJ142" s="102"/>
      <c r="HK142" s="102"/>
      <c r="HL142" s="102"/>
      <c r="HM142" s="102"/>
      <c r="HN142" s="102"/>
      <c r="HO142" s="102"/>
      <c r="HP142" s="102"/>
      <c r="HQ142" s="102"/>
      <c r="HR142" s="102"/>
      <c r="HS142" s="102"/>
      <c r="HT142" s="102"/>
      <c r="HU142" s="102"/>
      <c r="HV142" s="102"/>
      <c r="HW142" s="102"/>
      <c r="HX142" s="102"/>
      <c r="HY142" s="102"/>
      <c r="HZ142" s="102"/>
      <c r="IA142" s="102"/>
      <c r="IB142" s="102"/>
      <c r="IC142" s="102"/>
      <c r="ID142" s="102"/>
      <c r="IE142" s="102"/>
      <c r="IF142" s="102"/>
      <c r="IG142" s="102"/>
      <c r="IH142" s="102"/>
      <c r="II142" s="102"/>
      <c r="IJ142" s="102"/>
      <c r="IK142" s="102"/>
      <c r="IL142" s="102"/>
      <c r="IM142" s="102"/>
      <c r="IN142" s="102"/>
      <c r="IO142" s="102"/>
      <c r="IP142" s="102"/>
      <c r="IQ142" s="102"/>
      <c r="IR142" s="102"/>
      <c r="IS142" s="102"/>
      <c r="IT142" s="102"/>
      <c r="IU142" s="102"/>
      <c r="IV142" s="102"/>
      <c r="IW142" s="102"/>
      <c r="IX142" s="102"/>
      <c r="IY142" s="102"/>
      <c r="IZ142" s="102"/>
      <c r="JA142" s="102"/>
    </row>
    <row r="143" spans="1:261" ht="12.75" customHeight="1">
      <c r="A143" s="190" t="s">
        <v>173</v>
      </c>
      <c r="B143" s="191"/>
      <c r="C143" s="191"/>
      <c r="D143" s="191"/>
      <c r="E143" s="191"/>
      <c r="F143" s="191"/>
      <c r="G143" s="191"/>
      <c r="H143" s="191"/>
      <c r="I143" s="191"/>
      <c r="J143" s="192"/>
      <c r="K143" s="24">
        <f t="shared" ref="K143:Q143" si="16">SUM(K119,K125)*14+SUM(K131,K135,K139)*12</f>
        <v>128</v>
      </c>
      <c r="L143" s="32">
        <f t="shared" si="16"/>
        <v>40</v>
      </c>
      <c r="M143" s="32">
        <f t="shared" si="16"/>
        <v>12</v>
      </c>
      <c r="N143" s="32">
        <f t="shared" si="16"/>
        <v>24</v>
      </c>
      <c r="O143" s="32">
        <f t="shared" si="16"/>
        <v>204</v>
      </c>
      <c r="P143" s="32">
        <f t="shared" si="16"/>
        <v>228</v>
      </c>
      <c r="Q143" s="32">
        <f t="shared" si="16"/>
        <v>432</v>
      </c>
      <c r="R143" s="196"/>
      <c r="S143" s="197"/>
      <c r="T143" s="197"/>
      <c r="U143" s="198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  <c r="GX143" s="102"/>
      <c r="GY143" s="102"/>
      <c r="GZ143" s="102"/>
      <c r="HA143" s="102"/>
      <c r="HB143" s="102"/>
      <c r="HC143" s="102"/>
      <c r="HD143" s="102"/>
      <c r="HE143" s="102"/>
      <c r="HF143" s="102"/>
      <c r="HG143" s="102"/>
      <c r="HH143" s="102"/>
      <c r="HI143" s="102"/>
      <c r="HJ143" s="102"/>
      <c r="HK143" s="102"/>
      <c r="HL143" s="102"/>
      <c r="HM143" s="102"/>
      <c r="HN143" s="102"/>
      <c r="HO143" s="102"/>
      <c r="HP143" s="102"/>
      <c r="HQ143" s="102"/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  <c r="II143" s="102"/>
      <c r="IJ143" s="102"/>
      <c r="IK143" s="102"/>
      <c r="IL143" s="102"/>
      <c r="IM143" s="102"/>
      <c r="IN143" s="102"/>
      <c r="IO143" s="102"/>
      <c r="IP143" s="102"/>
      <c r="IQ143" s="102"/>
      <c r="IR143" s="102"/>
      <c r="IS143" s="102"/>
      <c r="IT143" s="102"/>
      <c r="IU143" s="102"/>
      <c r="IV143" s="102"/>
      <c r="IW143" s="102"/>
      <c r="IX143" s="102"/>
      <c r="IY143" s="102"/>
      <c r="IZ143" s="102"/>
      <c r="JA143" s="102"/>
    </row>
    <row r="144" spans="1:261">
      <c r="A144" s="193"/>
      <c r="B144" s="194"/>
      <c r="C144" s="194"/>
      <c r="D144" s="194"/>
      <c r="E144" s="194"/>
      <c r="F144" s="194"/>
      <c r="G144" s="194"/>
      <c r="H144" s="194"/>
      <c r="I144" s="194"/>
      <c r="J144" s="195"/>
      <c r="K144" s="202">
        <f>SUM(K143:N143)</f>
        <v>204</v>
      </c>
      <c r="L144" s="203"/>
      <c r="M144" s="203"/>
      <c r="N144" s="204"/>
      <c r="O144" s="205">
        <f>Q143</f>
        <v>432</v>
      </c>
      <c r="P144" s="206"/>
      <c r="Q144" s="207"/>
      <c r="R144" s="199"/>
      <c r="S144" s="200"/>
      <c r="T144" s="200"/>
      <c r="U144" s="201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  <c r="GX144" s="102"/>
      <c r="GY144" s="102"/>
      <c r="GZ144" s="102"/>
      <c r="HA144" s="102"/>
      <c r="HB144" s="102"/>
      <c r="HC144" s="102"/>
      <c r="HD144" s="102"/>
      <c r="HE144" s="102"/>
      <c r="HF144" s="102"/>
      <c r="HG144" s="102"/>
      <c r="HH144" s="102"/>
      <c r="HI144" s="102"/>
      <c r="HJ144" s="102"/>
      <c r="HK144" s="102"/>
      <c r="HL144" s="102"/>
      <c r="HM144" s="102"/>
      <c r="HN144" s="102"/>
      <c r="HO144" s="102"/>
      <c r="HP144" s="102"/>
      <c r="HQ144" s="102"/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  <c r="II144" s="102"/>
      <c r="IJ144" s="102"/>
      <c r="IK144" s="102"/>
      <c r="IL144" s="102"/>
      <c r="IM144" s="102"/>
      <c r="IN144" s="102"/>
      <c r="IO144" s="102"/>
      <c r="IP144" s="102"/>
      <c r="IQ144" s="102"/>
      <c r="IR144" s="102"/>
      <c r="IS144" s="102"/>
      <c r="IT144" s="102"/>
      <c r="IU144" s="102"/>
      <c r="IV144" s="102"/>
      <c r="IW144" s="102"/>
      <c r="IX144" s="102"/>
      <c r="IY144" s="102"/>
      <c r="IZ144" s="102"/>
      <c r="JA144" s="102"/>
    </row>
    <row r="145" spans="1:261" ht="12.75" customHeight="1">
      <c r="B145" s="9"/>
      <c r="C145" s="9"/>
      <c r="D145" s="9"/>
      <c r="E145" s="9"/>
      <c r="F145" s="9"/>
      <c r="G145" s="9"/>
      <c r="M145" s="9"/>
      <c r="N145" s="9"/>
      <c r="O145" s="9"/>
      <c r="P145" s="9"/>
      <c r="Q145" s="9"/>
      <c r="R145" s="9"/>
      <c r="S145" s="9"/>
      <c r="T145" s="9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  <c r="GX145" s="102"/>
      <c r="GY145" s="102"/>
      <c r="GZ145" s="102"/>
      <c r="HA145" s="102"/>
      <c r="HB145" s="102"/>
      <c r="HC145" s="102"/>
      <c r="HD145" s="102"/>
      <c r="HE145" s="102"/>
      <c r="HF145" s="102"/>
      <c r="HG145" s="102"/>
      <c r="HH145" s="102"/>
      <c r="HI145" s="102"/>
      <c r="HJ145" s="102"/>
      <c r="HK145" s="102"/>
      <c r="HL145" s="102"/>
      <c r="HM145" s="102"/>
      <c r="HN145" s="102"/>
      <c r="HO145" s="102"/>
      <c r="HP145" s="102"/>
      <c r="HQ145" s="102"/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  <c r="II145" s="102"/>
      <c r="IJ145" s="102"/>
      <c r="IK145" s="102"/>
      <c r="IL145" s="102"/>
      <c r="IM145" s="102"/>
      <c r="IN145" s="102"/>
      <c r="IO145" s="102"/>
      <c r="IP145" s="102"/>
      <c r="IQ145" s="102"/>
      <c r="IR145" s="102"/>
      <c r="IS145" s="102"/>
      <c r="IT145" s="102"/>
      <c r="IU145" s="102"/>
      <c r="IV145" s="102"/>
      <c r="IW145" s="102"/>
      <c r="IX145" s="102"/>
      <c r="IY145" s="102"/>
      <c r="IZ145" s="102"/>
      <c r="JA145" s="102"/>
    </row>
    <row r="146" spans="1:261">
      <c r="A146" s="159" t="s">
        <v>174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  <c r="GX146" s="102"/>
      <c r="GY146" s="102"/>
      <c r="GZ146" s="102"/>
      <c r="HA146" s="102"/>
      <c r="HB146" s="102"/>
      <c r="HC146" s="102"/>
      <c r="HD146" s="102"/>
      <c r="HE146" s="102"/>
      <c r="HF146" s="102"/>
      <c r="HG146" s="102"/>
      <c r="HH146" s="102"/>
      <c r="HI146" s="102"/>
      <c r="HJ146" s="102"/>
      <c r="HK146" s="102"/>
      <c r="HL146" s="102"/>
      <c r="HM146" s="102"/>
      <c r="HN146" s="102"/>
      <c r="HO146" s="102"/>
      <c r="HP146" s="102"/>
      <c r="HQ146" s="102"/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  <c r="IF146" s="102"/>
      <c r="IG146" s="102"/>
      <c r="IH146" s="102"/>
      <c r="II146" s="102"/>
      <c r="IJ146" s="102"/>
      <c r="IK146" s="102"/>
      <c r="IL146" s="102"/>
      <c r="IM146" s="102"/>
      <c r="IN146" s="102"/>
      <c r="IO146" s="102"/>
      <c r="IP146" s="102"/>
      <c r="IQ146" s="102"/>
      <c r="IR146" s="102"/>
      <c r="IS146" s="102"/>
      <c r="IT146" s="102"/>
      <c r="IU146" s="102"/>
      <c r="IV146" s="102"/>
      <c r="IW146" s="102"/>
      <c r="IX146" s="102"/>
      <c r="IY146" s="102"/>
      <c r="IZ146" s="102"/>
      <c r="JA146" s="102"/>
    </row>
    <row r="147" spans="1:261">
      <c r="A147" s="153" t="s">
        <v>47</v>
      </c>
      <c r="B147" s="155" t="s">
        <v>48</v>
      </c>
      <c r="C147" s="156"/>
      <c r="D147" s="156"/>
      <c r="E147" s="156"/>
      <c r="F147" s="156"/>
      <c r="G147" s="156"/>
      <c r="H147" s="156"/>
      <c r="I147" s="157"/>
      <c r="J147" s="161" t="s">
        <v>49</v>
      </c>
      <c r="K147" s="212" t="s">
        <v>50</v>
      </c>
      <c r="L147" s="213"/>
      <c r="M147" s="213"/>
      <c r="N147" s="214"/>
      <c r="O147" s="212" t="s">
        <v>51</v>
      </c>
      <c r="P147" s="213"/>
      <c r="Q147" s="214"/>
      <c r="R147" s="212" t="s">
        <v>52</v>
      </c>
      <c r="S147" s="213"/>
      <c r="T147" s="214"/>
      <c r="U147" s="161" t="s">
        <v>53</v>
      </c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  <c r="GX147" s="102"/>
      <c r="GY147" s="102"/>
      <c r="GZ147" s="102"/>
      <c r="HA147" s="102"/>
      <c r="HB147" s="102"/>
      <c r="HC147" s="102"/>
      <c r="HD147" s="102"/>
      <c r="HE147" s="102"/>
      <c r="HF147" s="102"/>
      <c r="HG147" s="102"/>
      <c r="HH147" s="102"/>
      <c r="HI147" s="102"/>
      <c r="HJ147" s="102"/>
      <c r="HK147" s="102"/>
      <c r="HL147" s="102"/>
      <c r="HM147" s="102"/>
      <c r="HN147" s="102"/>
      <c r="HO147" s="102"/>
      <c r="HP147" s="102"/>
      <c r="HQ147" s="102"/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  <c r="IF147" s="102"/>
      <c r="IG147" s="102"/>
      <c r="IH147" s="102"/>
      <c r="II147" s="102"/>
      <c r="IJ147" s="102"/>
      <c r="IK147" s="102"/>
      <c r="IL147" s="102"/>
      <c r="IM147" s="102"/>
      <c r="IN147" s="102"/>
      <c r="IO147" s="102"/>
      <c r="IP147" s="102"/>
      <c r="IQ147" s="102"/>
      <c r="IR147" s="102"/>
      <c r="IS147" s="102"/>
      <c r="IT147" s="102"/>
      <c r="IU147" s="102"/>
      <c r="IV147" s="102"/>
      <c r="IW147" s="102"/>
      <c r="IX147" s="102"/>
      <c r="IY147" s="102"/>
      <c r="IZ147" s="102"/>
      <c r="JA147" s="102"/>
    </row>
    <row r="148" spans="1:261">
      <c r="A148" s="154"/>
      <c r="B148" s="158"/>
      <c r="C148" s="159"/>
      <c r="D148" s="159"/>
      <c r="E148" s="159"/>
      <c r="F148" s="159"/>
      <c r="G148" s="159"/>
      <c r="H148" s="159"/>
      <c r="I148" s="160"/>
      <c r="J148" s="162"/>
      <c r="K148" s="4" t="s">
        <v>54</v>
      </c>
      <c r="L148" s="4" t="s">
        <v>55</v>
      </c>
      <c r="M148" s="4" t="s">
        <v>56</v>
      </c>
      <c r="N148" s="4" t="s">
        <v>57</v>
      </c>
      <c r="O148" s="4" t="s">
        <v>58</v>
      </c>
      <c r="P148" s="4" t="s">
        <v>32</v>
      </c>
      <c r="Q148" s="4" t="s">
        <v>59</v>
      </c>
      <c r="R148" s="4" t="s">
        <v>60</v>
      </c>
      <c r="S148" s="4" t="s">
        <v>54</v>
      </c>
      <c r="T148" s="4" t="s">
        <v>61</v>
      </c>
      <c r="U148" s="16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2"/>
      <c r="GL148" s="102"/>
      <c r="GM148" s="102"/>
      <c r="GN148" s="102"/>
      <c r="GO148" s="102"/>
      <c r="GP148" s="102"/>
      <c r="GQ148" s="102"/>
      <c r="GR148" s="102"/>
      <c r="GS148" s="102"/>
      <c r="GT148" s="102"/>
      <c r="GU148" s="102"/>
      <c r="GV148" s="102"/>
      <c r="GW148" s="102"/>
      <c r="GX148" s="102"/>
      <c r="GY148" s="102"/>
      <c r="GZ148" s="102"/>
      <c r="HA148" s="102"/>
      <c r="HB148" s="102"/>
      <c r="HC148" s="102"/>
      <c r="HD148" s="102"/>
      <c r="HE148" s="102"/>
      <c r="HF148" s="102"/>
      <c r="HG148" s="102"/>
      <c r="HH148" s="102"/>
      <c r="HI148" s="102"/>
      <c r="HJ148" s="102"/>
      <c r="HK148" s="102"/>
      <c r="HL148" s="102"/>
      <c r="HM148" s="102"/>
      <c r="HN148" s="102"/>
      <c r="HO148" s="102"/>
      <c r="HP148" s="102"/>
      <c r="HQ148" s="102"/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  <c r="II148" s="102"/>
      <c r="IJ148" s="102"/>
      <c r="IK148" s="102"/>
      <c r="IL148" s="102"/>
      <c r="IM148" s="102"/>
      <c r="IN148" s="102"/>
      <c r="IO148" s="102"/>
      <c r="IP148" s="102"/>
      <c r="IQ148" s="102"/>
      <c r="IR148" s="102"/>
      <c r="IS148" s="102"/>
      <c r="IT148" s="102"/>
      <c r="IU148" s="102"/>
      <c r="IV148" s="102"/>
      <c r="IW148" s="102"/>
      <c r="IX148" s="102"/>
      <c r="IY148" s="102"/>
      <c r="IZ148" s="102"/>
      <c r="JA148" s="102"/>
    </row>
    <row r="149" spans="1:261">
      <c r="A149" s="209" t="s">
        <v>175</v>
      </c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1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02"/>
      <c r="GL149" s="102"/>
      <c r="GM149" s="102"/>
      <c r="GN149" s="102"/>
      <c r="GO149" s="102"/>
      <c r="GP149" s="102"/>
      <c r="GQ149" s="102"/>
      <c r="GR149" s="102"/>
      <c r="GS149" s="102"/>
      <c r="GT149" s="102"/>
      <c r="GU149" s="102"/>
      <c r="GV149" s="102"/>
      <c r="GW149" s="102"/>
      <c r="GX149" s="102"/>
      <c r="GY149" s="102"/>
      <c r="GZ149" s="102"/>
      <c r="HA149" s="102"/>
      <c r="HB149" s="102"/>
      <c r="HC149" s="102"/>
      <c r="HD149" s="102"/>
      <c r="HE149" s="102"/>
      <c r="HF149" s="102"/>
      <c r="HG149" s="102"/>
      <c r="HH149" s="102"/>
      <c r="HI149" s="102"/>
      <c r="HJ149" s="102"/>
      <c r="HK149" s="102"/>
      <c r="HL149" s="102"/>
      <c r="HM149" s="102"/>
      <c r="HN149" s="102"/>
      <c r="HO149" s="102"/>
      <c r="HP149" s="102"/>
      <c r="HQ149" s="102"/>
      <c r="HR149" s="102"/>
      <c r="HS149" s="102"/>
      <c r="HT149" s="102"/>
      <c r="HU149" s="102"/>
      <c r="HV149" s="102"/>
      <c r="HW149" s="102"/>
      <c r="HX149" s="102"/>
      <c r="HY149" s="102"/>
      <c r="HZ149" s="102"/>
      <c r="IA149" s="102"/>
      <c r="IB149" s="102"/>
      <c r="IC149" s="102"/>
      <c r="ID149" s="102"/>
      <c r="IE149" s="102"/>
      <c r="IF149" s="102"/>
      <c r="IG149" s="102"/>
      <c r="IH149" s="102"/>
      <c r="II149" s="102"/>
      <c r="IJ149" s="102"/>
      <c r="IK149" s="102"/>
      <c r="IL149" s="102"/>
      <c r="IM149" s="102"/>
      <c r="IN149" s="102"/>
      <c r="IO149" s="102"/>
      <c r="IP149" s="102"/>
      <c r="IQ149" s="102"/>
      <c r="IR149" s="102"/>
      <c r="IS149" s="102"/>
      <c r="IT149" s="102"/>
      <c r="IU149" s="102"/>
      <c r="IV149" s="102"/>
      <c r="IW149" s="102"/>
      <c r="IX149" s="102"/>
      <c r="IY149" s="102"/>
      <c r="IZ149" s="102"/>
      <c r="JA149" s="102"/>
    </row>
    <row r="150" spans="1:261">
      <c r="A150" s="46" t="s">
        <v>176</v>
      </c>
      <c r="B150" s="219" t="s">
        <v>177</v>
      </c>
      <c r="C150" s="119"/>
      <c r="D150" s="119"/>
      <c r="E150" s="119"/>
      <c r="F150" s="119"/>
      <c r="G150" s="119"/>
      <c r="H150" s="119"/>
      <c r="I150" s="120"/>
      <c r="J150" s="28">
        <v>3</v>
      </c>
      <c r="K150" s="28">
        <v>2</v>
      </c>
      <c r="L150" s="28">
        <v>1</v>
      </c>
      <c r="M150" s="28">
        <v>0</v>
      </c>
      <c r="N150" s="51">
        <v>0</v>
      </c>
      <c r="O150" s="18">
        <f>K150+L150+M150+N150</f>
        <v>3</v>
      </c>
      <c r="P150" s="19">
        <f>Q150-O150</f>
        <v>2</v>
      </c>
      <c r="Q150" s="19">
        <f>ROUND(PRODUCT(J150,25)/14,0)</f>
        <v>5</v>
      </c>
      <c r="R150" s="28"/>
      <c r="S150" s="28" t="s">
        <v>54</v>
      </c>
      <c r="T150" s="29"/>
      <c r="U150" s="12" t="s">
        <v>41</v>
      </c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  <c r="II150" s="102"/>
      <c r="IJ150" s="102"/>
      <c r="IK150" s="102"/>
      <c r="IL150" s="102"/>
      <c r="IM150" s="102"/>
      <c r="IN150" s="102"/>
      <c r="IO150" s="102"/>
      <c r="IP150" s="102"/>
      <c r="IQ150" s="102"/>
      <c r="IR150" s="102"/>
      <c r="IS150" s="102"/>
      <c r="IT150" s="102"/>
      <c r="IU150" s="102"/>
      <c r="IV150" s="102"/>
      <c r="IW150" s="102"/>
      <c r="IX150" s="102"/>
      <c r="IY150" s="102"/>
      <c r="IZ150" s="102"/>
      <c r="JA150" s="102"/>
    </row>
    <row r="151" spans="1:261">
      <c r="A151" s="46" t="s">
        <v>270</v>
      </c>
      <c r="B151" s="219" t="s">
        <v>271</v>
      </c>
      <c r="C151" s="119"/>
      <c r="D151" s="119"/>
      <c r="E151" s="119"/>
      <c r="F151" s="119"/>
      <c r="G151" s="119"/>
      <c r="H151" s="119"/>
      <c r="I151" s="120"/>
      <c r="J151" s="28">
        <v>3</v>
      </c>
      <c r="K151" s="28">
        <v>2</v>
      </c>
      <c r="L151" s="28">
        <v>0</v>
      </c>
      <c r="M151" s="28">
        <v>0</v>
      </c>
      <c r="N151" s="39">
        <v>1</v>
      </c>
      <c r="O151" s="18">
        <f>K151+L151+M151+N151</f>
        <v>3</v>
      </c>
      <c r="P151" s="19">
        <f>Q151-O151</f>
        <v>2</v>
      </c>
      <c r="Q151" s="19">
        <f>ROUND(PRODUCT(J151,25)/14,0)</f>
        <v>5</v>
      </c>
      <c r="R151" s="28"/>
      <c r="S151" s="28" t="s">
        <v>54</v>
      </c>
      <c r="T151" s="29"/>
      <c r="U151" s="12" t="s">
        <v>44</v>
      </c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  <c r="GU151" s="102"/>
      <c r="GV151" s="102"/>
      <c r="GW151" s="102"/>
      <c r="GX151" s="102"/>
      <c r="GY151" s="102"/>
      <c r="GZ151" s="102"/>
      <c r="HA151" s="102"/>
      <c r="HB151" s="102"/>
      <c r="HC151" s="102"/>
      <c r="HD151" s="102"/>
      <c r="HE151" s="102"/>
      <c r="HF151" s="102"/>
      <c r="HG151" s="102"/>
      <c r="HH151" s="102"/>
      <c r="HI151" s="102"/>
      <c r="HJ151" s="102"/>
      <c r="HK151" s="102"/>
      <c r="HL151" s="102"/>
      <c r="HM151" s="102"/>
      <c r="HN151" s="102"/>
      <c r="HO151" s="102"/>
      <c r="HP151" s="102"/>
      <c r="HQ151" s="102"/>
      <c r="HR151" s="102"/>
      <c r="HS151" s="102"/>
      <c r="HT151" s="102"/>
      <c r="HU151" s="102"/>
      <c r="HV151" s="102"/>
      <c r="HW151" s="102"/>
      <c r="HX151" s="102"/>
      <c r="HY151" s="102"/>
      <c r="HZ151" s="102"/>
      <c r="IA151" s="102"/>
      <c r="IB151" s="102"/>
      <c r="IC151" s="102"/>
      <c r="ID151" s="102"/>
      <c r="IE151" s="102"/>
      <c r="IF151" s="102"/>
      <c r="IG151" s="102"/>
      <c r="IH151" s="102"/>
      <c r="II151" s="102"/>
      <c r="IJ151" s="102"/>
      <c r="IK151" s="102"/>
      <c r="IL151" s="102"/>
      <c r="IM151" s="102"/>
      <c r="IN151" s="102"/>
      <c r="IO151" s="102"/>
      <c r="IP151" s="102"/>
      <c r="IQ151" s="102"/>
      <c r="IR151" s="102"/>
      <c r="IS151" s="102"/>
      <c r="IT151" s="102"/>
      <c r="IU151" s="102"/>
      <c r="IV151" s="102"/>
      <c r="IW151" s="102"/>
      <c r="IX151" s="102"/>
      <c r="IY151" s="102"/>
      <c r="IZ151" s="102"/>
      <c r="JA151" s="102"/>
    </row>
    <row r="152" spans="1:261">
      <c r="A152" s="46" t="s">
        <v>178</v>
      </c>
      <c r="B152" s="219" t="s">
        <v>179</v>
      </c>
      <c r="C152" s="119"/>
      <c r="D152" s="119"/>
      <c r="E152" s="119"/>
      <c r="F152" s="119"/>
      <c r="G152" s="119"/>
      <c r="H152" s="119"/>
      <c r="I152" s="120"/>
      <c r="J152" s="28">
        <v>4</v>
      </c>
      <c r="K152" s="28">
        <v>2</v>
      </c>
      <c r="L152" s="28">
        <v>0</v>
      </c>
      <c r="M152" s="28">
        <v>2</v>
      </c>
      <c r="N152" s="39">
        <v>0</v>
      </c>
      <c r="O152" s="18">
        <f>K152+L152+M152+N152</f>
        <v>4</v>
      </c>
      <c r="P152" s="19">
        <f>Q152-O152</f>
        <v>3</v>
      </c>
      <c r="Q152" s="19">
        <f>ROUND(PRODUCT(J152,25)/14,0)</f>
        <v>7</v>
      </c>
      <c r="R152" s="28"/>
      <c r="S152" s="28" t="s">
        <v>54</v>
      </c>
      <c r="T152" s="29"/>
      <c r="U152" s="12" t="s">
        <v>41</v>
      </c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  <c r="GU152" s="102"/>
      <c r="GV152" s="102"/>
      <c r="GW152" s="102"/>
      <c r="GX152" s="102"/>
      <c r="GY152" s="102"/>
      <c r="GZ152" s="102"/>
      <c r="HA152" s="102"/>
      <c r="HB152" s="102"/>
      <c r="HC152" s="102"/>
      <c r="HD152" s="102"/>
      <c r="HE152" s="102"/>
      <c r="HF152" s="102"/>
      <c r="HG152" s="102"/>
      <c r="HH152" s="102"/>
      <c r="HI152" s="102"/>
      <c r="HJ152" s="102"/>
      <c r="HK152" s="102"/>
      <c r="HL152" s="102"/>
      <c r="HM152" s="102"/>
      <c r="HN152" s="102"/>
      <c r="HO152" s="102"/>
      <c r="HP152" s="102"/>
      <c r="HQ152" s="102"/>
      <c r="HR152" s="102"/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  <c r="IC152" s="102"/>
      <c r="ID152" s="102"/>
      <c r="IE152" s="102"/>
      <c r="IF152" s="102"/>
      <c r="IG152" s="102"/>
      <c r="IH152" s="102"/>
      <c r="II152" s="102"/>
      <c r="IJ152" s="102"/>
      <c r="IK152" s="102"/>
      <c r="IL152" s="102"/>
      <c r="IM152" s="102"/>
      <c r="IN152" s="102"/>
      <c r="IO152" s="102"/>
      <c r="IP152" s="102"/>
      <c r="IQ152" s="102"/>
      <c r="IR152" s="102"/>
      <c r="IS152" s="102"/>
      <c r="IT152" s="102"/>
      <c r="IU152" s="102"/>
      <c r="IV152" s="102"/>
      <c r="IW152" s="102"/>
      <c r="IX152" s="102"/>
      <c r="IY152" s="102"/>
      <c r="IZ152" s="102"/>
      <c r="JA152" s="102"/>
    </row>
    <row r="153" spans="1:261" ht="12.75" customHeight="1">
      <c r="A153" s="115" t="s">
        <v>180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80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  <c r="GU153" s="102"/>
      <c r="GV153" s="102"/>
      <c r="GW153" s="102"/>
      <c r="GX153" s="102"/>
      <c r="GY153" s="102"/>
      <c r="GZ153" s="102"/>
      <c r="HA153" s="102"/>
      <c r="HB153" s="102"/>
      <c r="HC153" s="102"/>
      <c r="HD153" s="102"/>
      <c r="HE153" s="102"/>
      <c r="HF153" s="102"/>
      <c r="HG153" s="102"/>
      <c r="HH153" s="102"/>
      <c r="HI153" s="102"/>
      <c r="HJ153" s="102"/>
      <c r="HK153" s="102"/>
      <c r="HL153" s="102"/>
      <c r="HM153" s="102"/>
      <c r="HN153" s="102"/>
      <c r="HO153" s="102"/>
      <c r="HP153" s="102"/>
      <c r="HQ153" s="102"/>
      <c r="HR153" s="102"/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  <c r="IC153" s="102"/>
      <c r="ID153" s="102"/>
      <c r="IE153" s="102"/>
      <c r="IF153" s="102"/>
      <c r="IG153" s="102"/>
      <c r="IH153" s="102"/>
      <c r="II153" s="102"/>
      <c r="IJ153" s="102"/>
      <c r="IK153" s="102"/>
      <c r="IL153" s="102"/>
      <c r="IM153" s="102"/>
      <c r="IN153" s="102"/>
      <c r="IO153" s="102"/>
      <c r="IP153" s="102"/>
      <c r="IQ153" s="102"/>
      <c r="IR153" s="102"/>
      <c r="IS153" s="102"/>
      <c r="IT153" s="102"/>
      <c r="IU153" s="102"/>
      <c r="IV153" s="102"/>
      <c r="IW153" s="102"/>
      <c r="IX153" s="102"/>
      <c r="IY153" s="102"/>
      <c r="IZ153" s="102"/>
      <c r="JA153" s="102"/>
    </row>
    <row r="154" spans="1:261" ht="12.75" customHeight="1">
      <c r="A154" s="46" t="s">
        <v>181</v>
      </c>
      <c r="B154" s="219" t="s">
        <v>182</v>
      </c>
      <c r="C154" s="119"/>
      <c r="D154" s="119"/>
      <c r="E154" s="119"/>
      <c r="F154" s="119"/>
      <c r="G154" s="119"/>
      <c r="H154" s="119"/>
      <c r="I154" s="120"/>
      <c r="J154" s="28">
        <v>3</v>
      </c>
      <c r="K154" s="28">
        <v>0</v>
      </c>
      <c r="L154" s="28">
        <v>2</v>
      </c>
      <c r="M154" s="28">
        <v>0</v>
      </c>
      <c r="N154" s="39">
        <v>1</v>
      </c>
      <c r="O154" s="18">
        <f>K154+L154+M154+N154</f>
        <v>3</v>
      </c>
      <c r="P154" s="19">
        <f>Q154-O154</f>
        <v>2</v>
      </c>
      <c r="Q154" s="19">
        <f>ROUND(PRODUCT(J154,25)/14,0)</f>
        <v>5</v>
      </c>
      <c r="R154" s="28"/>
      <c r="S154" s="28" t="s">
        <v>54</v>
      </c>
      <c r="T154" s="29"/>
      <c r="U154" s="12" t="s">
        <v>44</v>
      </c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  <c r="IJ154" s="102"/>
      <c r="IK154" s="102"/>
      <c r="IL154" s="102"/>
      <c r="IM154" s="102"/>
      <c r="IN154" s="102"/>
      <c r="IO154" s="102"/>
      <c r="IP154" s="102"/>
      <c r="IQ154" s="102"/>
      <c r="IR154" s="102"/>
      <c r="IS154" s="102"/>
      <c r="IT154" s="102"/>
      <c r="IU154" s="102"/>
      <c r="IV154" s="102"/>
      <c r="IW154" s="102"/>
      <c r="IX154" s="102"/>
      <c r="IY154" s="102"/>
      <c r="IZ154" s="102"/>
      <c r="JA154" s="102"/>
    </row>
    <row r="155" spans="1:261">
      <c r="A155" s="46" t="s">
        <v>183</v>
      </c>
      <c r="B155" s="219" t="s">
        <v>184</v>
      </c>
      <c r="C155" s="119"/>
      <c r="D155" s="119"/>
      <c r="E155" s="119"/>
      <c r="F155" s="119"/>
      <c r="G155" s="119"/>
      <c r="H155" s="119"/>
      <c r="I155" s="120"/>
      <c r="J155" s="28">
        <v>3</v>
      </c>
      <c r="K155" s="28">
        <v>0</v>
      </c>
      <c r="L155" s="28">
        <v>0</v>
      </c>
      <c r="M155" s="28">
        <v>2</v>
      </c>
      <c r="N155" s="39">
        <v>0</v>
      </c>
      <c r="O155" s="18">
        <f>K155+L155+M155+N155</f>
        <v>2</v>
      </c>
      <c r="P155" s="19">
        <f>Q155-O155</f>
        <v>3</v>
      </c>
      <c r="Q155" s="19">
        <f>ROUND(PRODUCT(J155,25)/14,0)</f>
        <v>5</v>
      </c>
      <c r="R155" s="28"/>
      <c r="S155" s="28" t="s">
        <v>54</v>
      </c>
      <c r="T155" s="29"/>
      <c r="U155" s="12" t="s">
        <v>41</v>
      </c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  <c r="GU155" s="102"/>
      <c r="GV155" s="102"/>
      <c r="GW155" s="102"/>
      <c r="GX155" s="102"/>
      <c r="GY155" s="102"/>
      <c r="GZ155" s="102"/>
      <c r="HA155" s="102"/>
      <c r="HB155" s="102"/>
      <c r="HC155" s="102"/>
      <c r="HD155" s="102"/>
      <c r="HE155" s="102"/>
      <c r="HF155" s="102"/>
      <c r="HG155" s="102"/>
      <c r="HH155" s="102"/>
      <c r="HI155" s="102"/>
      <c r="HJ155" s="102"/>
      <c r="HK155" s="102"/>
      <c r="HL155" s="102"/>
      <c r="HM155" s="102"/>
      <c r="HN155" s="102"/>
      <c r="HO155" s="102"/>
      <c r="HP155" s="102"/>
      <c r="HQ155" s="102"/>
      <c r="HR155" s="102"/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  <c r="IC155" s="102"/>
      <c r="ID155" s="102"/>
      <c r="IE155" s="102"/>
      <c r="IF155" s="102"/>
      <c r="IG155" s="102"/>
      <c r="IH155" s="102"/>
      <c r="II155" s="102"/>
      <c r="IJ155" s="102"/>
      <c r="IK155" s="102"/>
      <c r="IL155" s="102"/>
      <c r="IM155" s="102"/>
      <c r="IN155" s="102"/>
      <c r="IO155" s="102"/>
      <c r="IP155" s="102"/>
      <c r="IQ155" s="102"/>
      <c r="IR155" s="102"/>
      <c r="IS155" s="102"/>
      <c r="IT155" s="102"/>
      <c r="IU155" s="102"/>
      <c r="IV155" s="102"/>
      <c r="IW155" s="102"/>
      <c r="IX155" s="102"/>
      <c r="IY155" s="102"/>
      <c r="IZ155" s="102"/>
      <c r="JA155" s="102"/>
    </row>
    <row r="156" spans="1:261" ht="12.75" customHeight="1">
      <c r="A156" s="115" t="s">
        <v>185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80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  <c r="GU156" s="102"/>
      <c r="GV156" s="102"/>
      <c r="GW156" s="102"/>
      <c r="GX156" s="102"/>
      <c r="GY156" s="102"/>
      <c r="GZ156" s="102"/>
      <c r="HA156" s="102"/>
      <c r="HB156" s="102"/>
      <c r="HC156" s="102"/>
      <c r="HD156" s="102"/>
      <c r="HE156" s="102"/>
      <c r="HF156" s="102"/>
      <c r="HG156" s="102"/>
      <c r="HH156" s="102"/>
      <c r="HI156" s="102"/>
      <c r="HJ156" s="102"/>
      <c r="HK156" s="102"/>
      <c r="HL156" s="102"/>
      <c r="HM156" s="102"/>
      <c r="HN156" s="102"/>
      <c r="HO156" s="102"/>
      <c r="HP156" s="102"/>
      <c r="HQ156" s="102"/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2"/>
      <c r="IH156" s="102"/>
      <c r="II156" s="102"/>
      <c r="IJ156" s="102"/>
      <c r="IK156" s="102"/>
      <c r="IL156" s="102"/>
      <c r="IM156" s="102"/>
      <c r="IN156" s="102"/>
      <c r="IO156" s="102"/>
      <c r="IP156" s="102"/>
      <c r="IQ156" s="102"/>
      <c r="IR156" s="102"/>
      <c r="IS156" s="102"/>
      <c r="IT156" s="102"/>
      <c r="IU156" s="102"/>
      <c r="IV156" s="102"/>
      <c r="IW156" s="102"/>
      <c r="IX156" s="102"/>
      <c r="IY156" s="102"/>
      <c r="IZ156" s="102"/>
      <c r="JA156" s="102"/>
    </row>
    <row r="157" spans="1:261" ht="12.75" customHeight="1">
      <c r="A157" s="52" t="s">
        <v>186</v>
      </c>
      <c r="B157" s="219" t="s">
        <v>187</v>
      </c>
      <c r="C157" s="119"/>
      <c r="D157" s="119"/>
      <c r="E157" s="119"/>
      <c r="F157" s="119"/>
      <c r="G157" s="119"/>
      <c r="H157" s="119"/>
      <c r="I157" s="120"/>
      <c r="J157" s="39">
        <v>3</v>
      </c>
      <c r="K157" s="39">
        <v>1</v>
      </c>
      <c r="L157" s="39">
        <v>0</v>
      </c>
      <c r="M157" s="39">
        <v>1</v>
      </c>
      <c r="N157" s="39">
        <v>0</v>
      </c>
      <c r="O157" s="18">
        <f>K157+L157+M157+N157</f>
        <v>2</v>
      </c>
      <c r="P157" s="19">
        <f>Q157-O157</f>
        <v>3</v>
      </c>
      <c r="Q157" s="19">
        <f>ROUND(PRODUCT(J157,25)/14,0)</f>
        <v>5</v>
      </c>
      <c r="R157" s="28"/>
      <c r="S157" s="28" t="s">
        <v>54</v>
      </c>
      <c r="T157" s="29"/>
      <c r="U157" s="12" t="s">
        <v>44</v>
      </c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  <c r="GU157" s="102"/>
      <c r="GV157" s="102"/>
      <c r="GW157" s="102"/>
      <c r="GX157" s="102"/>
      <c r="GY157" s="102"/>
      <c r="GZ157" s="102"/>
      <c r="HA157" s="102"/>
      <c r="HB157" s="102"/>
      <c r="HC157" s="102"/>
      <c r="HD157" s="102"/>
      <c r="HE157" s="102"/>
      <c r="HF157" s="102"/>
      <c r="HG157" s="102"/>
      <c r="HH157" s="102"/>
      <c r="HI157" s="102"/>
      <c r="HJ157" s="102"/>
      <c r="HK157" s="102"/>
      <c r="HL157" s="102"/>
      <c r="HM157" s="102"/>
      <c r="HN157" s="102"/>
      <c r="HO157" s="102"/>
      <c r="HP157" s="102"/>
      <c r="HQ157" s="102"/>
      <c r="HR157" s="102"/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  <c r="IC157" s="102"/>
      <c r="ID157" s="102"/>
      <c r="IE157" s="102"/>
      <c r="IF157" s="102"/>
      <c r="IG157" s="102"/>
      <c r="IH157" s="102"/>
      <c r="II157" s="102"/>
      <c r="IJ157" s="102"/>
      <c r="IK157" s="102"/>
      <c r="IL157" s="102"/>
      <c r="IM157" s="102"/>
      <c r="IN157" s="102"/>
      <c r="IO157" s="102"/>
      <c r="IP157" s="102"/>
      <c r="IQ157" s="102"/>
      <c r="IR157" s="102"/>
      <c r="IS157" s="102"/>
      <c r="IT157" s="102"/>
      <c r="IU157" s="102"/>
      <c r="IV157" s="102"/>
      <c r="IW157" s="102"/>
      <c r="IX157" s="102"/>
      <c r="IY157" s="102"/>
      <c r="IZ157" s="102"/>
      <c r="JA157" s="102"/>
    </row>
    <row r="158" spans="1:261" ht="24.75" customHeight="1">
      <c r="A158" s="187" t="s">
        <v>172</v>
      </c>
      <c r="B158" s="188"/>
      <c r="C158" s="188"/>
      <c r="D158" s="188"/>
      <c r="E158" s="188"/>
      <c r="F158" s="188"/>
      <c r="G158" s="188"/>
      <c r="H158" s="188"/>
      <c r="I158" s="189"/>
      <c r="J158" s="24">
        <f>SUM(J150,J151,J152,J154,J155,J157)</f>
        <v>19</v>
      </c>
      <c r="K158" s="24">
        <f t="shared" ref="K158:Q158" si="17">SUM(K150,K151,K152,K154,K155,K157)</f>
        <v>7</v>
      </c>
      <c r="L158" s="24">
        <f t="shared" si="17"/>
        <v>3</v>
      </c>
      <c r="M158" s="24">
        <f t="shared" si="17"/>
        <v>5</v>
      </c>
      <c r="N158" s="24">
        <f t="shared" si="17"/>
        <v>2</v>
      </c>
      <c r="O158" s="24">
        <f t="shared" si="17"/>
        <v>17</v>
      </c>
      <c r="P158" s="24">
        <f t="shared" si="17"/>
        <v>15</v>
      </c>
      <c r="Q158" s="24">
        <f t="shared" si="17"/>
        <v>32</v>
      </c>
      <c r="R158" s="24">
        <f>COUNTIF(R150:R152,"E")+COUNTIF(R154,"E")+COUNTIF(R155,"E")+COUNTIF(R157,"E")</f>
        <v>0</v>
      </c>
      <c r="S158" s="24">
        <f>COUNTIF(S150:S152,"C")+COUNTIF(S154,"C")+COUNTIF(S155,"C")+COUNTIF(S157,"C")</f>
        <v>6</v>
      </c>
      <c r="T158" s="24">
        <f>COUNTIF(T150:T152,"VP")+COUNTIF(T154,"VP")+COUNTIF(T155,"VP")+COUNTIF(T157,"VP")</f>
        <v>0</v>
      </c>
      <c r="U158" s="50">
        <f>3/(COUNTIF($A$178:$U$201,"DF")+COUNTIF($A$210:$U$224,"DS")+COUNTIF($A$234:$U$246,"DC"))</f>
        <v>6.25E-2</v>
      </c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  <c r="GX158" s="102"/>
      <c r="GY158" s="102"/>
      <c r="GZ158" s="102"/>
      <c r="HA158" s="102"/>
      <c r="HB158" s="102"/>
      <c r="HC158" s="102"/>
      <c r="HD158" s="102"/>
      <c r="HE158" s="102"/>
      <c r="HF158" s="102"/>
      <c r="HG158" s="102"/>
      <c r="HH158" s="102"/>
      <c r="HI158" s="102"/>
      <c r="HJ158" s="102"/>
      <c r="HK158" s="102"/>
      <c r="HL158" s="102"/>
      <c r="HM158" s="102"/>
      <c r="HN158" s="102"/>
      <c r="HO158" s="102"/>
      <c r="HP158" s="102"/>
      <c r="HQ158" s="102"/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  <c r="IF158" s="102"/>
      <c r="IG158" s="102"/>
      <c r="IH158" s="102"/>
      <c r="II158" s="102"/>
      <c r="IJ158" s="102"/>
      <c r="IK158" s="102"/>
      <c r="IL158" s="102"/>
      <c r="IM158" s="102"/>
      <c r="IN158" s="102"/>
      <c r="IO158" s="102"/>
      <c r="IP158" s="102"/>
      <c r="IQ158" s="102"/>
      <c r="IR158" s="102"/>
      <c r="IS158" s="102"/>
      <c r="IT158" s="102"/>
      <c r="IU158" s="102"/>
      <c r="IV158" s="102"/>
      <c r="IW158" s="102"/>
      <c r="IX158" s="102"/>
      <c r="IY158" s="102"/>
      <c r="IZ158" s="102"/>
      <c r="JA158" s="102"/>
    </row>
    <row r="159" spans="1:261">
      <c r="A159" s="190" t="s">
        <v>173</v>
      </c>
      <c r="B159" s="191"/>
      <c r="C159" s="191"/>
      <c r="D159" s="191"/>
      <c r="E159" s="191"/>
      <c r="F159" s="191"/>
      <c r="G159" s="191"/>
      <c r="H159" s="191"/>
      <c r="I159" s="191"/>
      <c r="J159" s="192"/>
      <c r="K159" s="24">
        <f>K158*14</f>
        <v>98</v>
      </c>
      <c r="L159" s="24">
        <f t="shared" ref="L159:Q159" si="18">L158*14</f>
        <v>42</v>
      </c>
      <c r="M159" s="24">
        <f t="shared" si="18"/>
        <v>70</v>
      </c>
      <c r="N159" s="24">
        <f t="shared" si="18"/>
        <v>28</v>
      </c>
      <c r="O159" s="24">
        <f t="shared" si="18"/>
        <v>238</v>
      </c>
      <c r="P159" s="24">
        <f t="shared" si="18"/>
        <v>210</v>
      </c>
      <c r="Q159" s="24">
        <f t="shared" si="18"/>
        <v>448</v>
      </c>
      <c r="R159" s="196"/>
      <c r="S159" s="197"/>
      <c r="T159" s="197"/>
      <c r="U159" s="198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  <c r="GX159" s="102"/>
      <c r="GY159" s="102"/>
      <c r="GZ159" s="102"/>
      <c r="HA159" s="102"/>
      <c r="HB159" s="102"/>
      <c r="HC159" s="102"/>
      <c r="HD159" s="102"/>
      <c r="HE159" s="102"/>
      <c r="HF159" s="102"/>
      <c r="HG159" s="102"/>
      <c r="HH159" s="102"/>
      <c r="HI159" s="102"/>
      <c r="HJ159" s="102"/>
      <c r="HK159" s="102"/>
      <c r="HL159" s="102"/>
      <c r="HM159" s="102"/>
      <c r="HN159" s="102"/>
      <c r="HO159" s="102"/>
      <c r="HP159" s="102"/>
      <c r="HQ159" s="102"/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  <c r="IJ159" s="102"/>
      <c r="IK159" s="102"/>
      <c r="IL159" s="102"/>
      <c r="IM159" s="102"/>
      <c r="IN159" s="102"/>
      <c r="IO159" s="102"/>
      <c r="IP159" s="102"/>
      <c r="IQ159" s="102"/>
      <c r="IR159" s="102"/>
      <c r="IS159" s="102"/>
      <c r="IT159" s="102"/>
      <c r="IU159" s="102"/>
      <c r="IV159" s="102"/>
      <c r="IW159" s="102"/>
      <c r="IX159" s="102"/>
      <c r="IY159" s="102"/>
      <c r="IZ159" s="102"/>
      <c r="JA159" s="102"/>
    </row>
    <row r="160" spans="1:261" ht="12.75" customHeight="1">
      <c r="A160" s="193"/>
      <c r="B160" s="194"/>
      <c r="C160" s="194"/>
      <c r="D160" s="194"/>
      <c r="E160" s="194"/>
      <c r="F160" s="194"/>
      <c r="G160" s="194"/>
      <c r="H160" s="194"/>
      <c r="I160" s="194"/>
      <c r="J160" s="195"/>
      <c r="K160" s="202">
        <f>SUM(K159:N159)</f>
        <v>238</v>
      </c>
      <c r="L160" s="203"/>
      <c r="M160" s="203"/>
      <c r="N160" s="204"/>
      <c r="O160" s="205">
        <f>Q159</f>
        <v>448</v>
      </c>
      <c r="P160" s="206"/>
      <c r="Q160" s="207"/>
      <c r="R160" s="199"/>
      <c r="S160" s="200"/>
      <c r="T160" s="200"/>
      <c r="U160" s="201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  <c r="GX160" s="102"/>
      <c r="GY160" s="102"/>
      <c r="GZ160" s="102"/>
      <c r="HA160" s="102"/>
      <c r="HB160" s="102"/>
      <c r="HC160" s="102"/>
      <c r="HD160" s="102"/>
      <c r="HE160" s="102"/>
      <c r="HF160" s="102"/>
      <c r="HG160" s="102"/>
      <c r="HH160" s="102"/>
      <c r="HI160" s="102"/>
      <c r="HJ160" s="102"/>
      <c r="HK160" s="102"/>
      <c r="HL160" s="102"/>
      <c r="HM160" s="102"/>
      <c r="HN160" s="102"/>
      <c r="HO160" s="102"/>
      <c r="HP160" s="102"/>
      <c r="HQ160" s="102"/>
      <c r="HR160" s="102"/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  <c r="IJ160" s="102"/>
      <c r="IK160" s="102"/>
      <c r="IL160" s="102"/>
      <c r="IM160" s="102"/>
      <c r="IN160" s="102"/>
      <c r="IO160" s="102"/>
      <c r="IP160" s="102"/>
      <c r="IQ160" s="102"/>
      <c r="IR160" s="102"/>
      <c r="IS160" s="102"/>
      <c r="IT160" s="102"/>
      <c r="IU160" s="102"/>
      <c r="IV160" s="102"/>
      <c r="IW160" s="102"/>
      <c r="IX160" s="102"/>
      <c r="IY160" s="102"/>
      <c r="IZ160" s="102"/>
      <c r="JA160" s="102"/>
    </row>
    <row r="161" spans="1:261" s="70" customFormat="1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  <c r="GU161" s="102"/>
      <c r="GV161" s="102"/>
      <c r="GW161" s="102"/>
      <c r="GX161" s="102"/>
      <c r="GY161" s="102"/>
      <c r="GZ161" s="102"/>
      <c r="HA161" s="102"/>
      <c r="HB161" s="102"/>
      <c r="HC161" s="102"/>
      <c r="HD161" s="102"/>
      <c r="HE161" s="102"/>
      <c r="HF161" s="102"/>
      <c r="HG161" s="102"/>
      <c r="HH161" s="102"/>
      <c r="HI161" s="102"/>
      <c r="HJ161" s="102"/>
      <c r="HK161" s="102"/>
      <c r="HL161" s="102"/>
      <c r="HM161" s="102"/>
      <c r="HN161" s="102"/>
      <c r="HO161" s="102"/>
      <c r="HP161" s="102"/>
      <c r="HQ161" s="102"/>
      <c r="HR161" s="102"/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  <c r="IJ161" s="102"/>
      <c r="IK161" s="102"/>
      <c r="IL161" s="102"/>
      <c r="IM161" s="102"/>
      <c r="IN161" s="102"/>
      <c r="IO161" s="102"/>
      <c r="IP161" s="102"/>
      <c r="IQ161" s="102"/>
      <c r="IR161" s="102"/>
      <c r="IS161" s="102"/>
      <c r="IT161" s="102"/>
      <c r="IU161" s="102"/>
      <c r="IV161" s="102"/>
      <c r="IW161" s="102"/>
      <c r="IX161" s="102"/>
      <c r="IY161" s="102"/>
      <c r="IZ161" s="102"/>
      <c r="JA161" s="102"/>
    </row>
    <row r="162" spans="1:261" s="70" customFormat="1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F162" s="102"/>
      <c r="HG162" s="102"/>
      <c r="HH162" s="102"/>
      <c r="HI162" s="102"/>
      <c r="HJ162" s="102"/>
      <c r="HK162" s="102"/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J162" s="102"/>
      <c r="IK162" s="102"/>
      <c r="IL162" s="102"/>
      <c r="IM162" s="102"/>
      <c r="IN162" s="102"/>
      <c r="IO162" s="102"/>
      <c r="IP162" s="102"/>
      <c r="IQ162" s="102"/>
      <c r="IR162" s="102"/>
      <c r="IS162" s="102"/>
      <c r="IT162" s="102"/>
      <c r="IU162" s="102"/>
      <c r="IV162" s="102"/>
      <c r="IW162" s="102"/>
      <c r="IX162" s="102"/>
      <c r="IY162" s="102"/>
      <c r="IZ162" s="102"/>
      <c r="JA162" s="102"/>
    </row>
    <row r="163" spans="1:261" s="70" customFormat="1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  <c r="IJ163" s="102"/>
      <c r="IK163" s="102"/>
      <c r="IL163" s="102"/>
      <c r="IM163" s="102"/>
      <c r="IN163" s="102"/>
      <c r="IO163" s="102"/>
      <c r="IP163" s="102"/>
      <c r="IQ163" s="102"/>
      <c r="IR163" s="102"/>
      <c r="IS163" s="102"/>
      <c r="IT163" s="102"/>
      <c r="IU163" s="102"/>
      <c r="IV163" s="102"/>
      <c r="IW163" s="102"/>
      <c r="IX163" s="102"/>
      <c r="IY163" s="102"/>
      <c r="IZ163" s="102"/>
      <c r="JA163" s="102"/>
    </row>
    <row r="164" spans="1:261" s="70" customFormat="1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  <c r="GU164" s="102"/>
      <c r="GV164" s="102"/>
      <c r="GW164" s="102"/>
      <c r="GX164" s="102"/>
      <c r="GY164" s="102"/>
      <c r="GZ164" s="102"/>
      <c r="HA164" s="102"/>
      <c r="HB164" s="102"/>
      <c r="HC164" s="102"/>
      <c r="HD164" s="102"/>
      <c r="HE164" s="102"/>
      <c r="HF164" s="102"/>
      <c r="HG164" s="102"/>
      <c r="HH164" s="102"/>
      <c r="HI164" s="102"/>
      <c r="HJ164" s="102"/>
      <c r="HK164" s="102"/>
      <c r="HL164" s="102"/>
      <c r="HM164" s="102"/>
      <c r="HN164" s="102"/>
      <c r="HO164" s="102"/>
      <c r="HP164" s="102"/>
      <c r="HQ164" s="102"/>
      <c r="HR164" s="102"/>
      <c r="HS164" s="102"/>
      <c r="HT164" s="102"/>
      <c r="HU164" s="102"/>
      <c r="HV164" s="102"/>
      <c r="HW164" s="102"/>
      <c r="HX164" s="102"/>
      <c r="HY164" s="102"/>
      <c r="HZ164" s="102"/>
      <c r="IA164" s="102"/>
      <c r="IB164" s="102"/>
      <c r="IC164" s="102"/>
      <c r="ID164" s="102"/>
      <c r="IE164" s="102"/>
      <c r="IF164" s="102"/>
      <c r="IG164" s="102"/>
      <c r="IH164" s="102"/>
      <c r="II164" s="102"/>
      <c r="IJ164" s="102"/>
      <c r="IK164" s="102"/>
      <c r="IL164" s="102"/>
      <c r="IM164" s="102"/>
      <c r="IN164" s="102"/>
      <c r="IO164" s="102"/>
      <c r="IP164" s="102"/>
      <c r="IQ164" s="102"/>
      <c r="IR164" s="102"/>
      <c r="IS164" s="102"/>
      <c r="IT164" s="102"/>
      <c r="IU164" s="102"/>
      <c r="IV164" s="102"/>
      <c r="IW164" s="102"/>
      <c r="IX164" s="102"/>
      <c r="IY164" s="102"/>
      <c r="IZ164" s="102"/>
      <c r="JA164" s="102"/>
    </row>
    <row r="165" spans="1:261" s="70" customFormat="1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  <c r="GU165" s="102"/>
      <c r="GV165" s="102"/>
      <c r="GW165" s="102"/>
      <c r="GX165" s="102"/>
      <c r="GY165" s="102"/>
      <c r="GZ165" s="102"/>
      <c r="HA165" s="102"/>
      <c r="HB165" s="102"/>
      <c r="HC165" s="102"/>
      <c r="HD165" s="102"/>
      <c r="HE165" s="102"/>
      <c r="HF165" s="102"/>
      <c r="HG165" s="102"/>
      <c r="HH165" s="102"/>
      <c r="HI165" s="102"/>
      <c r="HJ165" s="102"/>
      <c r="HK165" s="102"/>
      <c r="HL165" s="102"/>
      <c r="HM165" s="102"/>
      <c r="HN165" s="102"/>
      <c r="HO165" s="102"/>
      <c r="HP165" s="102"/>
      <c r="HQ165" s="102"/>
      <c r="HR165" s="102"/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  <c r="IC165" s="102"/>
      <c r="ID165" s="102"/>
      <c r="IE165" s="102"/>
      <c r="IF165" s="102"/>
      <c r="IG165" s="102"/>
      <c r="IH165" s="102"/>
      <c r="II165" s="102"/>
      <c r="IJ165" s="102"/>
      <c r="IK165" s="102"/>
      <c r="IL165" s="102"/>
      <c r="IM165" s="102"/>
      <c r="IN165" s="102"/>
      <c r="IO165" s="102"/>
      <c r="IP165" s="102"/>
      <c r="IQ165" s="102"/>
      <c r="IR165" s="102"/>
      <c r="IS165" s="102"/>
      <c r="IT165" s="102"/>
      <c r="IU165" s="102"/>
      <c r="IV165" s="102"/>
      <c r="IW165" s="102"/>
      <c r="IX165" s="102"/>
      <c r="IY165" s="102"/>
      <c r="IZ165" s="102"/>
      <c r="JA165" s="102"/>
    </row>
    <row r="166" spans="1:261" s="70" customFormat="1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  <c r="GU166" s="102"/>
      <c r="GV166" s="102"/>
      <c r="GW166" s="102"/>
      <c r="GX166" s="102"/>
      <c r="GY166" s="102"/>
      <c r="GZ166" s="102"/>
      <c r="HA166" s="102"/>
      <c r="HB166" s="102"/>
      <c r="HC166" s="102"/>
      <c r="HD166" s="102"/>
      <c r="HE166" s="102"/>
      <c r="HF166" s="102"/>
      <c r="HG166" s="102"/>
      <c r="HH166" s="102"/>
      <c r="HI166" s="102"/>
      <c r="HJ166" s="102"/>
      <c r="HK166" s="102"/>
      <c r="HL166" s="102"/>
      <c r="HM166" s="102"/>
      <c r="HN166" s="102"/>
      <c r="HO166" s="102"/>
      <c r="HP166" s="102"/>
      <c r="HQ166" s="102"/>
      <c r="HR166" s="102"/>
      <c r="HS166" s="102"/>
      <c r="HT166" s="102"/>
      <c r="HU166" s="102"/>
      <c r="HV166" s="102"/>
      <c r="HW166" s="102"/>
      <c r="HX166" s="102"/>
      <c r="HY166" s="102"/>
      <c r="HZ166" s="102"/>
      <c r="IA166" s="102"/>
      <c r="IB166" s="102"/>
      <c r="IC166" s="102"/>
      <c r="ID166" s="102"/>
      <c r="IE166" s="102"/>
      <c r="IF166" s="102"/>
      <c r="IG166" s="102"/>
      <c r="IH166" s="102"/>
      <c r="II166" s="102"/>
      <c r="IJ166" s="102"/>
      <c r="IK166" s="102"/>
      <c r="IL166" s="102"/>
      <c r="IM166" s="102"/>
      <c r="IN166" s="102"/>
      <c r="IO166" s="102"/>
      <c r="IP166" s="102"/>
      <c r="IQ166" s="102"/>
      <c r="IR166" s="102"/>
      <c r="IS166" s="102"/>
      <c r="IT166" s="102"/>
      <c r="IU166" s="102"/>
      <c r="IV166" s="102"/>
      <c r="IW166" s="102"/>
      <c r="IX166" s="102"/>
      <c r="IY166" s="102"/>
      <c r="IZ166" s="102"/>
      <c r="JA166" s="102"/>
    </row>
    <row r="167" spans="1:261" s="70" customFormat="1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  <c r="GU167" s="102"/>
      <c r="GV167" s="102"/>
      <c r="GW167" s="102"/>
      <c r="GX167" s="102"/>
      <c r="GY167" s="102"/>
      <c r="GZ167" s="102"/>
      <c r="HA167" s="102"/>
      <c r="HB167" s="102"/>
      <c r="HC167" s="102"/>
      <c r="HD167" s="102"/>
      <c r="HE167" s="102"/>
      <c r="HF167" s="102"/>
      <c r="HG167" s="102"/>
      <c r="HH167" s="102"/>
      <c r="HI167" s="102"/>
      <c r="HJ167" s="102"/>
      <c r="HK167" s="102"/>
      <c r="HL167" s="102"/>
      <c r="HM167" s="102"/>
      <c r="HN167" s="102"/>
      <c r="HO167" s="102"/>
      <c r="HP167" s="102"/>
      <c r="HQ167" s="102"/>
      <c r="HR167" s="102"/>
      <c r="HS167" s="102"/>
      <c r="HT167" s="102"/>
      <c r="HU167" s="102"/>
      <c r="HV167" s="102"/>
      <c r="HW167" s="102"/>
      <c r="HX167" s="102"/>
      <c r="HY167" s="102"/>
      <c r="HZ167" s="102"/>
      <c r="IA167" s="102"/>
      <c r="IB167" s="102"/>
      <c r="IC167" s="102"/>
      <c r="ID167" s="102"/>
      <c r="IE167" s="102"/>
      <c r="IF167" s="102"/>
      <c r="IG167" s="102"/>
      <c r="IH167" s="102"/>
      <c r="II167" s="102"/>
      <c r="IJ167" s="102"/>
      <c r="IK167" s="102"/>
      <c r="IL167" s="102"/>
      <c r="IM167" s="102"/>
      <c r="IN167" s="102"/>
      <c r="IO167" s="102"/>
      <c r="IP167" s="102"/>
      <c r="IQ167" s="102"/>
      <c r="IR167" s="102"/>
      <c r="IS167" s="102"/>
      <c r="IT167" s="102"/>
      <c r="IU167" s="102"/>
      <c r="IV167" s="102"/>
      <c r="IW167" s="102"/>
      <c r="IX167" s="102"/>
      <c r="IY167" s="102"/>
      <c r="IZ167" s="102"/>
      <c r="JA167" s="102"/>
    </row>
    <row r="168" spans="1:261" s="70" customFormat="1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  <c r="GU168" s="102"/>
      <c r="GV168" s="102"/>
      <c r="GW168" s="102"/>
      <c r="GX168" s="102"/>
      <c r="GY168" s="102"/>
      <c r="GZ168" s="102"/>
      <c r="HA168" s="102"/>
      <c r="HB168" s="102"/>
      <c r="HC168" s="102"/>
      <c r="HD168" s="102"/>
      <c r="HE168" s="102"/>
      <c r="HF168" s="102"/>
      <c r="HG168" s="102"/>
      <c r="HH168" s="102"/>
      <c r="HI168" s="102"/>
      <c r="HJ168" s="102"/>
      <c r="HK168" s="102"/>
      <c r="HL168" s="102"/>
      <c r="HM168" s="102"/>
      <c r="HN168" s="102"/>
      <c r="HO168" s="102"/>
      <c r="HP168" s="102"/>
      <c r="HQ168" s="102"/>
      <c r="HR168" s="102"/>
      <c r="HS168" s="102"/>
      <c r="HT168" s="102"/>
      <c r="HU168" s="102"/>
      <c r="HV168" s="102"/>
      <c r="HW168" s="102"/>
      <c r="HX168" s="102"/>
      <c r="HY168" s="102"/>
      <c r="HZ168" s="102"/>
      <c r="IA168" s="102"/>
      <c r="IB168" s="102"/>
      <c r="IC168" s="102"/>
      <c r="ID168" s="102"/>
      <c r="IE168" s="102"/>
      <c r="IF168" s="102"/>
      <c r="IG168" s="102"/>
      <c r="IH168" s="102"/>
      <c r="II168" s="102"/>
      <c r="IJ168" s="102"/>
      <c r="IK168" s="102"/>
      <c r="IL168" s="102"/>
      <c r="IM168" s="102"/>
      <c r="IN168" s="102"/>
      <c r="IO168" s="102"/>
      <c r="IP168" s="102"/>
      <c r="IQ168" s="102"/>
      <c r="IR168" s="102"/>
      <c r="IS168" s="102"/>
      <c r="IT168" s="102"/>
      <c r="IU168" s="102"/>
      <c r="IV168" s="102"/>
      <c r="IW168" s="102"/>
      <c r="IX168" s="102"/>
      <c r="IY168" s="102"/>
      <c r="IZ168" s="102"/>
      <c r="JA168" s="102"/>
    </row>
    <row r="169" spans="1:261" s="70" customFormat="1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  <c r="GU169" s="102"/>
      <c r="GV169" s="102"/>
      <c r="GW169" s="102"/>
      <c r="GX169" s="102"/>
      <c r="GY169" s="102"/>
      <c r="GZ169" s="102"/>
      <c r="HA169" s="102"/>
      <c r="HB169" s="102"/>
      <c r="HC169" s="102"/>
      <c r="HD169" s="102"/>
      <c r="HE169" s="102"/>
      <c r="HF169" s="102"/>
      <c r="HG169" s="102"/>
      <c r="HH169" s="102"/>
      <c r="HI169" s="102"/>
      <c r="HJ169" s="102"/>
      <c r="HK169" s="102"/>
      <c r="HL169" s="102"/>
      <c r="HM169" s="102"/>
      <c r="HN169" s="102"/>
      <c r="HO169" s="102"/>
      <c r="HP169" s="102"/>
      <c r="HQ169" s="102"/>
      <c r="HR169" s="102"/>
      <c r="HS169" s="102"/>
      <c r="HT169" s="102"/>
      <c r="HU169" s="102"/>
      <c r="HV169" s="102"/>
      <c r="HW169" s="102"/>
      <c r="HX169" s="102"/>
      <c r="HY169" s="102"/>
      <c r="HZ169" s="102"/>
      <c r="IA169" s="102"/>
      <c r="IB169" s="102"/>
      <c r="IC169" s="102"/>
      <c r="ID169" s="102"/>
      <c r="IE169" s="102"/>
      <c r="IF169" s="102"/>
      <c r="IG169" s="102"/>
      <c r="IH169" s="102"/>
      <c r="II169" s="102"/>
      <c r="IJ169" s="102"/>
      <c r="IK169" s="102"/>
      <c r="IL169" s="102"/>
      <c r="IM169" s="102"/>
      <c r="IN169" s="102"/>
      <c r="IO169" s="102"/>
      <c r="IP169" s="102"/>
      <c r="IQ169" s="102"/>
      <c r="IR169" s="102"/>
      <c r="IS169" s="102"/>
      <c r="IT169" s="102"/>
      <c r="IU169" s="102"/>
      <c r="IV169" s="102"/>
      <c r="IW169" s="102"/>
      <c r="IX169" s="102"/>
      <c r="IY169" s="102"/>
      <c r="IZ169" s="102"/>
      <c r="JA169" s="102"/>
    </row>
    <row r="170" spans="1:261" s="70" customFormat="1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  <c r="GU170" s="102"/>
      <c r="GV170" s="102"/>
      <c r="GW170" s="102"/>
      <c r="GX170" s="102"/>
      <c r="GY170" s="102"/>
      <c r="GZ170" s="102"/>
      <c r="HA170" s="102"/>
      <c r="HB170" s="102"/>
      <c r="HC170" s="102"/>
      <c r="HD170" s="102"/>
      <c r="HE170" s="102"/>
      <c r="HF170" s="102"/>
      <c r="HG170" s="102"/>
      <c r="HH170" s="102"/>
      <c r="HI170" s="102"/>
      <c r="HJ170" s="102"/>
      <c r="HK170" s="102"/>
      <c r="HL170" s="102"/>
      <c r="HM170" s="102"/>
      <c r="HN170" s="102"/>
      <c r="HO170" s="102"/>
      <c r="HP170" s="102"/>
      <c r="HQ170" s="102"/>
      <c r="HR170" s="102"/>
      <c r="HS170" s="102"/>
      <c r="HT170" s="102"/>
      <c r="HU170" s="102"/>
      <c r="HV170" s="102"/>
      <c r="HW170" s="102"/>
      <c r="HX170" s="102"/>
      <c r="HY170" s="102"/>
      <c r="HZ170" s="102"/>
      <c r="IA170" s="102"/>
      <c r="IB170" s="102"/>
      <c r="IC170" s="102"/>
      <c r="ID170" s="102"/>
      <c r="IE170" s="102"/>
      <c r="IF170" s="102"/>
      <c r="IG170" s="102"/>
      <c r="IH170" s="102"/>
      <c r="II170" s="102"/>
      <c r="IJ170" s="102"/>
      <c r="IK170" s="102"/>
      <c r="IL170" s="102"/>
      <c r="IM170" s="102"/>
      <c r="IN170" s="102"/>
      <c r="IO170" s="102"/>
      <c r="IP170" s="102"/>
      <c r="IQ170" s="102"/>
      <c r="IR170" s="102"/>
      <c r="IS170" s="102"/>
      <c r="IT170" s="102"/>
      <c r="IU170" s="102"/>
      <c r="IV170" s="102"/>
      <c r="IW170" s="102"/>
      <c r="IX170" s="102"/>
      <c r="IY170" s="102"/>
      <c r="IZ170" s="102"/>
      <c r="JA170" s="102"/>
    </row>
    <row r="171" spans="1:261" s="70" customFormat="1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  <c r="IL171" s="102"/>
      <c r="IM171" s="102"/>
      <c r="IN171" s="102"/>
      <c r="IO171" s="102"/>
      <c r="IP171" s="102"/>
      <c r="IQ171" s="102"/>
      <c r="IR171" s="102"/>
      <c r="IS171" s="102"/>
      <c r="IT171" s="102"/>
      <c r="IU171" s="102"/>
      <c r="IV171" s="102"/>
      <c r="IW171" s="102"/>
      <c r="IX171" s="102"/>
      <c r="IY171" s="102"/>
      <c r="IZ171" s="102"/>
      <c r="JA171" s="102"/>
    </row>
    <row r="172" spans="1:26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  <c r="GX172" s="102"/>
      <c r="GY172" s="102"/>
      <c r="GZ172" s="102"/>
      <c r="HA172" s="102"/>
      <c r="HB172" s="102"/>
      <c r="HC172" s="102"/>
      <c r="HD172" s="102"/>
      <c r="HE172" s="102"/>
      <c r="HF172" s="102"/>
      <c r="HG172" s="102"/>
      <c r="HH172" s="102"/>
      <c r="HI172" s="102"/>
      <c r="HJ172" s="102"/>
      <c r="HK172" s="102"/>
      <c r="HL172" s="102"/>
      <c r="HM172" s="102"/>
      <c r="HN172" s="102"/>
      <c r="HO172" s="102"/>
      <c r="HP172" s="102"/>
      <c r="HQ172" s="102"/>
      <c r="HR172" s="102"/>
      <c r="HS172" s="102"/>
      <c r="HT172" s="102"/>
      <c r="HU172" s="102"/>
      <c r="HV172" s="102"/>
      <c r="HW172" s="102"/>
      <c r="HX172" s="102"/>
      <c r="HY172" s="102"/>
      <c r="HZ172" s="102"/>
      <c r="IA172" s="102"/>
      <c r="IB172" s="102"/>
      <c r="IC172" s="102"/>
      <c r="ID172" s="102"/>
      <c r="IE172" s="102"/>
      <c r="IF172" s="102"/>
      <c r="IG172" s="102"/>
      <c r="IH172" s="102"/>
      <c r="II172" s="102"/>
      <c r="IJ172" s="102"/>
      <c r="IK172" s="102"/>
      <c r="IL172" s="102"/>
      <c r="IM172" s="102"/>
      <c r="IN172" s="102"/>
      <c r="IO172" s="102"/>
      <c r="IP172" s="102"/>
      <c r="IQ172" s="102"/>
      <c r="IR172" s="102"/>
      <c r="IS172" s="102"/>
      <c r="IT172" s="102"/>
      <c r="IU172" s="102"/>
      <c r="IV172" s="102"/>
      <c r="IW172" s="102"/>
      <c r="IX172" s="102"/>
      <c r="IY172" s="102"/>
      <c r="IZ172" s="102"/>
      <c r="JA172" s="102"/>
    </row>
    <row r="173" spans="1:261" ht="12.75" customHeight="1">
      <c r="A173" s="315" t="s">
        <v>272</v>
      </c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  <c r="HD173" s="102"/>
      <c r="HE173" s="102"/>
      <c r="HF173" s="102"/>
      <c r="HG173" s="102"/>
      <c r="HH173" s="102"/>
      <c r="HI173" s="102"/>
      <c r="HJ173" s="102"/>
      <c r="HK173" s="102"/>
      <c r="HL173" s="102"/>
      <c r="HM173" s="102"/>
      <c r="HN173" s="102"/>
      <c r="HO173" s="102"/>
      <c r="HP173" s="102"/>
      <c r="HQ173" s="102"/>
      <c r="HR173" s="102"/>
      <c r="HS173" s="102"/>
      <c r="HT173" s="102"/>
      <c r="HU173" s="102"/>
      <c r="HV173" s="102"/>
      <c r="HW173" s="102"/>
      <c r="HX173" s="102"/>
      <c r="HY173" s="102"/>
      <c r="HZ173" s="102"/>
      <c r="IA173" s="102"/>
      <c r="IB173" s="102"/>
      <c r="IC173" s="102"/>
      <c r="ID173" s="102"/>
      <c r="IE173" s="102"/>
      <c r="IF173" s="102"/>
      <c r="IG173" s="102"/>
      <c r="IH173" s="102"/>
      <c r="II173" s="102"/>
      <c r="IJ173" s="102"/>
      <c r="IK173" s="102"/>
      <c r="IL173" s="102"/>
      <c r="IM173" s="102"/>
      <c r="IN173" s="102"/>
      <c r="IO173" s="102"/>
      <c r="IP173" s="102"/>
      <c r="IQ173" s="102"/>
      <c r="IR173" s="102"/>
      <c r="IS173" s="102"/>
      <c r="IT173" s="102"/>
      <c r="IU173" s="102"/>
      <c r="IV173" s="102"/>
      <c r="IW173" s="102"/>
      <c r="IX173" s="102"/>
      <c r="IY173" s="102"/>
      <c r="IZ173" s="102"/>
      <c r="JA173" s="102"/>
    </row>
    <row r="174" spans="1:261">
      <c r="A174" s="145" t="s">
        <v>189</v>
      </c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146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  <c r="GU174" s="102"/>
      <c r="GV174" s="102"/>
      <c r="GW174" s="102"/>
      <c r="GX174" s="102"/>
      <c r="GY174" s="102"/>
      <c r="GZ174" s="102"/>
      <c r="HA174" s="102"/>
      <c r="HB174" s="102"/>
      <c r="HC174" s="102"/>
      <c r="HD174" s="102"/>
      <c r="HE174" s="102"/>
      <c r="HF174" s="102"/>
      <c r="HG174" s="102"/>
      <c r="HH174" s="102"/>
      <c r="HI174" s="102"/>
      <c r="HJ174" s="102"/>
      <c r="HK174" s="102"/>
      <c r="HL174" s="102"/>
      <c r="HM174" s="102"/>
      <c r="HN174" s="102"/>
      <c r="HO174" s="102"/>
      <c r="HP174" s="102"/>
      <c r="HQ174" s="102"/>
      <c r="HR174" s="102"/>
      <c r="HS174" s="102"/>
      <c r="HT174" s="102"/>
      <c r="HU174" s="102"/>
      <c r="HV174" s="102"/>
      <c r="HW174" s="102"/>
      <c r="HX174" s="102"/>
      <c r="HY174" s="102"/>
      <c r="HZ174" s="102"/>
      <c r="IA174" s="102"/>
      <c r="IB174" s="102"/>
      <c r="IC174" s="102"/>
      <c r="ID174" s="102"/>
      <c r="IE174" s="102"/>
      <c r="IF174" s="102"/>
      <c r="IG174" s="102"/>
      <c r="IH174" s="102"/>
      <c r="II174" s="102"/>
      <c r="IJ174" s="102"/>
      <c r="IK174" s="102"/>
      <c r="IL174" s="102"/>
      <c r="IM174" s="102"/>
      <c r="IN174" s="102"/>
      <c r="IO174" s="102"/>
      <c r="IP174" s="102"/>
      <c r="IQ174" s="102"/>
      <c r="IR174" s="102"/>
      <c r="IS174" s="102"/>
      <c r="IT174" s="102"/>
      <c r="IU174" s="102"/>
      <c r="IV174" s="102"/>
      <c r="IW174" s="102"/>
      <c r="IX174" s="102"/>
      <c r="IY174" s="102"/>
      <c r="IZ174" s="102"/>
      <c r="JA174" s="102"/>
    </row>
    <row r="175" spans="1:261">
      <c r="A175" s="267" t="s">
        <v>47</v>
      </c>
      <c r="B175" s="269" t="s">
        <v>48</v>
      </c>
      <c r="C175" s="270"/>
      <c r="D175" s="270"/>
      <c r="E175" s="270"/>
      <c r="F175" s="270"/>
      <c r="G175" s="270"/>
      <c r="H175" s="270"/>
      <c r="I175" s="271"/>
      <c r="J175" s="259" t="s">
        <v>49</v>
      </c>
      <c r="K175" s="141" t="s">
        <v>50</v>
      </c>
      <c r="L175" s="142"/>
      <c r="M175" s="142"/>
      <c r="N175" s="143"/>
      <c r="O175" s="141" t="s">
        <v>51</v>
      </c>
      <c r="P175" s="142"/>
      <c r="Q175" s="143"/>
      <c r="R175" s="141" t="s">
        <v>52</v>
      </c>
      <c r="S175" s="142"/>
      <c r="T175" s="143"/>
      <c r="U175" s="259" t="s">
        <v>53</v>
      </c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  <c r="GU175" s="102"/>
      <c r="GV175" s="102"/>
      <c r="GW175" s="102"/>
      <c r="GX175" s="102"/>
      <c r="GY175" s="102"/>
      <c r="GZ175" s="102"/>
      <c r="HA175" s="102"/>
      <c r="HB175" s="102"/>
      <c r="HC175" s="102"/>
      <c r="HD175" s="102"/>
      <c r="HE175" s="102"/>
      <c r="HF175" s="102"/>
      <c r="HG175" s="102"/>
      <c r="HH175" s="102"/>
      <c r="HI175" s="102"/>
      <c r="HJ175" s="102"/>
      <c r="HK175" s="102"/>
      <c r="HL175" s="102"/>
      <c r="HM175" s="102"/>
      <c r="HN175" s="102"/>
      <c r="HO175" s="102"/>
      <c r="HP175" s="102"/>
      <c r="HQ175" s="102"/>
      <c r="HR175" s="102"/>
      <c r="HS175" s="102"/>
      <c r="HT175" s="102"/>
      <c r="HU175" s="102"/>
      <c r="HV175" s="102"/>
      <c r="HW175" s="102"/>
      <c r="HX175" s="102"/>
      <c r="HY175" s="102"/>
      <c r="HZ175" s="102"/>
      <c r="IA175" s="102"/>
      <c r="IB175" s="102"/>
      <c r="IC175" s="102"/>
      <c r="ID175" s="102"/>
      <c r="IE175" s="102"/>
      <c r="IF175" s="102"/>
      <c r="IG175" s="102"/>
      <c r="IH175" s="102"/>
      <c r="II175" s="102"/>
      <c r="IJ175" s="102"/>
      <c r="IK175" s="102"/>
      <c r="IL175" s="102"/>
      <c r="IM175" s="102"/>
      <c r="IN175" s="102"/>
      <c r="IO175" s="102"/>
      <c r="IP175" s="102"/>
      <c r="IQ175" s="102"/>
      <c r="IR175" s="102"/>
      <c r="IS175" s="102"/>
      <c r="IT175" s="102"/>
      <c r="IU175" s="102"/>
      <c r="IV175" s="102"/>
      <c r="IW175" s="102"/>
      <c r="IX175" s="102"/>
      <c r="IY175" s="102"/>
      <c r="IZ175" s="102"/>
      <c r="JA175" s="102"/>
    </row>
    <row r="176" spans="1:261">
      <c r="A176" s="268"/>
      <c r="B176" s="272"/>
      <c r="C176" s="273"/>
      <c r="D176" s="273"/>
      <c r="E176" s="273"/>
      <c r="F176" s="273"/>
      <c r="G176" s="273"/>
      <c r="H176" s="273"/>
      <c r="I176" s="274"/>
      <c r="J176" s="260"/>
      <c r="K176" s="31" t="s">
        <v>54</v>
      </c>
      <c r="L176" s="31" t="s">
        <v>55</v>
      </c>
      <c r="M176" s="31" t="s">
        <v>56</v>
      </c>
      <c r="N176" s="31" t="s">
        <v>57</v>
      </c>
      <c r="O176" s="31" t="s">
        <v>58</v>
      </c>
      <c r="P176" s="31" t="s">
        <v>32</v>
      </c>
      <c r="Q176" s="31" t="s">
        <v>59</v>
      </c>
      <c r="R176" s="31" t="s">
        <v>60</v>
      </c>
      <c r="S176" s="31" t="s">
        <v>54</v>
      </c>
      <c r="T176" s="31" t="s">
        <v>61</v>
      </c>
      <c r="U176" s="260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  <c r="GU176" s="102"/>
      <c r="GV176" s="102"/>
      <c r="GW176" s="102"/>
      <c r="GX176" s="102"/>
      <c r="GY176" s="102"/>
      <c r="GZ176" s="102"/>
      <c r="HA176" s="102"/>
      <c r="HB176" s="102"/>
      <c r="HC176" s="102"/>
      <c r="HD176" s="102"/>
      <c r="HE176" s="102"/>
      <c r="HF176" s="102"/>
      <c r="HG176" s="102"/>
      <c r="HH176" s="102"/>
      <c r="HI176" s="102"/>
      <c r="HJ176" s="102"/>
      <c r="HK176" s="102"/>
      <c r="HL176" s="102"/>
      <c r="HM176" s="102"/>
      <c r="HN176" s="102"/>
      <c r="HO176" s="102"/>
      <c r="HP176" s="102"/>
      <c r="HQ176" s="102"/>
      <c r="HR176" s="102"/>
      <c r="HS176" s="102"/>
      <c r="HT176" s="102"/>
      <c r="HU176" s="102"/>
      <c r="HV176" s="102"/>
      <c r="HW176" s="102"/>
      <c r="HX176" s="102"/>
      <c r="HY176" s="102"/>
      <c r="HZ176" s="102"/>
      <c r="IA176" s="102"/>
      <c r="IB176" s="102"/>
      <c r="IC176" s="102"/>
      <c r="ID176" s="102"/>
      <c r="IE176" s="102"/>
      <c r="IF176" s="102"/>
      <c r="IG176" s="102"/>
      <c r="IH176" s="102"/>
      <c r="II176" s="102"/>
      <c r="IJ176" s="102"/>
      <c r="IK176" s="102"/>
      <c r="IL176" s="102"/>
      <c r="IM176" s="102"/>
      <c r="IN176" s="102"/>
      <c r="IO176" s="102"/>
      <c r="IP176" s="102"/>
      <c r="IQ176" s="102"/>
      <c r="IR176" s="102"/>
      <c r="IS176" s="102"/>
      <c r="IT176" s="102"/>
      <c r="IU176" s="102"/>
      <c r="IV176" s="102"/>
      <c r="IW176" s="102"/>
      <c r="IX176" s="102"/>
      <c r="IY176" s="102"/>
      <c r="IZ176" s="102"/>
      <c r="JA176" s="102"/>
    </row>
    <row r="177" spans="1:261">
      <c r="A177" s="145" t="s">
        <v>190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146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  <c r="GU177" s="102"/>
      <c r="GV177" s="102"/>
      <c r="GW177" s="102"/>
      <c r="GX177" s="102"/>
      <c r="GY177" s="102"/>
      <c r="GZ177" s="102"/>
      <c r="HA177" s="102"/>
      <c r="HB177" s="102"/>
      <c r="HC177" s="102"/>
      <c r="HD177" s="102"/>
      <c r="HE177" s="102"/>
      <c r="HF177" s="102"/>
      <c r="HG177" s="102"/>
      <c r="HH177" s="102"/>
      <c r="HI177" s="102"/>
      <c r="HJ177" s="102"/>
      <c r="HK177" s="102"/>
      <c r="HL177" s="102"/>
      <c r="HM177" s="102"/>
      <c r="HN177" s="102"/>
      <c r="HO177" s="102"/>
      <c r="HP177" s="102"/>
      <c r="HQ177" s="102"/>
      <c r="HR177" s="102"/>
      <c r="HS177" s="102"/>
      <c r="HT177" s="102"/>
      <c r="HU177" s="102"/>
      <c r="HV177" s="102"/>
      <c r="HW177" s="102"/>
      <c r="HX177" s="102"/>
      <c r="HY177" s="102"/>
      <c r="HZ177" s="102"/>
      <c r="IA177" s="102"/>
      <c r="IB177" s="102"/>
      <c r="IC177" s="102"/>
      <c r="ID177" s="102"/>
      <c r="IE177" s="102"/>
      <c r="IF177" s="102"/>
      <c r="IG177" s="102"/>
      <c r="IH177" s="102"/>
      <c r="II177" s="102"/>
      <c r="IJ177" s="102"/>
      <c r="IK177" s="102"/>
      <c r="IL177" s="102"/>
      <c r="IM177" s="102"/>
      <c r="IN177" s="102"/>
      <c r="IO177" s="102"/>
      <c r="IP177" s="102"/>
      <c r="IQ177" s="102"/>
      <c r="IR177" s="102"/>
      <c r="IS177" s="102"/>
      <c r="IT177" s="102"/>
      <c r="IU177" s="102"/>
      <c r="IV177" s="102"/>
      <c r="IW177" s="102"/>
      <c r="IX177" s="102"/>
      <c r="IY177" s="102"/>
      <c r="IZ177" s="102"/>
      <c r="JA177" s="102"/>
    </row>
    <row r="178" spans="1:261">
      <c r="A178" s="33" t="str">
        <f t="shared" ref="A178:A192" si="19">IF(ISNA(INDEX($A$37:$T$183,MATCH($B178,$B$37:$B$183,0),1)),"",INDEX($A$37:$T$183,MATCH($B178,$B$37:$B$183,0),1))</f>
        <v>MLM0019</v>
      </c>
      <c r="B178" s="181" t="s">
        <v>63</v>
      </c>
      <c r="C178" s="182"/>
      <c r="D178" s="182"/>
      <c r="E178" s="182"/>
      <c r="F178" s="182"/>
      <c r="G178" s="182"/>
      <c r="H178" s="182"/>
      <c r="I178" s="183"/>
      <c r="J178" s="19">
        <f t="shared" ref="J178:J192" si="20">IF(ISNA(INDEX($A$37:$T$183,MATCH($B178,$B$37:$B$183,0),10)),"",INDEX($A$37:$T$183,MATCH($B178,$B$37:$B$183,0),10))</f>
        <v>6</v>
      </c>
      <c r="K178" s="19">
        <f t="shared" ref="K178:K192" si="21">IF(ISNA(INDEX($A$37:$T$183,MATCH($B178,$B$37:$B$183,0),11)),"",INDEX($A$37:$T$183,MATCH($B178,$B$37:$B$183,0),11))</f>
        <v>2</v>
      </c>
      <c r="L178" s="19">
        <f t="shared" ref="L178:L192" si="22">IF(ISNA(INDEX($A$37:$T$183,MATCH($B178,$B$37:$B$183,0),12)),"",INDEX($A$37:$T$183,MATCH($B178,$B$37:$B$183,0),12))</f>
        <v>2</v>
      </c>
      <c r="M178" s="19">
        <f t="shared" ref="M178:M186" si="23">IF(ISNA(INDEX($A$37:$T$183,MATCH($B178,$B$37:$B$183,0),13)),"",INDEX($A$37:$T$183,MATCH($B178,$B$37:$B$183,0),13))</f>
        <v>0</v>
      </c>
      <c r="N178" s="19">
        <f t="shared" ref="N178:N201" si="24">IF(ISNA(INDEX($A$36:$U$157,MATCH($B178,$B$36:$B$157,0),14)),"",INDEX($A$36:$U$157,MATCH($B178,$B$36:$B$157,0),14))</f>
        <v>0</v>
      </c>
      <c r="O178" s="19">
        <f t="shared" ref="O178:O201" si="25">IF(ISNA(INDEX($A$36:$U$157,MATCH($B178,$B$36:$B$157,0),15)),"",INDEX($A$36:$U$157,MATCH($B178,$B$36:$B$157,0),15))</f>
        <v>4</v>
      </c>
      <c r="P178" s="19">
        <f t="shared" ref="P178:P201" si="26">IF(ISNA(INDEX($A$36:$U$157,MATCH($B178,$B$36:$B$157,0),16)),"",INDEX($A$36:$U$157,MATCH($B178,$B$36:$B$157,0),16))</f>
        <v>7</v>
      </c>
      <c r="Q178" s="19">
        <f t="shared" ref="Q178:Q201" si="27">IF(ISNA(INDEX($A$36:$U$157,MATCH($B178,$B$36:$B$157,0),17)),"",INDEX($A$36:$U$157,MATCH($B178,$B$36:$B$157,0),17))</f>
        <v>11</v>
      </c>
      <c r="R178" s="30" t="str">
        <f t="shared" ref="R178:R198" si="28">IF(ISNA(INDEX($A$36:$U$157,MATCH($B178,$B$36:$B$157,0),18)),"",INDEX($A$36:$U$157,MATCH($B178,$B$36:$B$157,0),18))</f>
        <v>E</v>
      </c>
      <c r="S178" s="30">
        <f t="shared" ref="S178:S198" si="29">IF(ISNA(INDEX($A$36:$U$157,MATCH($B178,$B$36:$B$157,0),19)),"",INDEX($A$36:$U$157,MATCH($B178,$B$36:$B$157,0),19))</f>
        <v>0</v>
      </c>
      <c r="T178" s="30">
        <f t="shared" ref="T178:T201" si="30">IF(ISNA(INDEX($A$36:$U$157,MATCH($B178,$B$36:$B$157,0),20)),"",INDEX($A$36:$U$157,MATCH($B178,$B$36:$B$157,0),20))</f>
        <v>0</v>
      </c>
      <c r="U178" s="21" t="s">
        <v>41</v>
      </c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  <c r="GU178" s="102"/>
      <c r="GV178" s="102"/>
      <c r="GW178" s="102"/>
      <c r="GX178" s="102"/>
      <c r="GY178" s="102"/>
      <c r="GZ178" s="102"/>
      <c r="HA178" s="102"/>
      <c r="HB178" s="102"/>
      <c r="HC178" s="102"/>
      <c r="HD178" s="102"/>
      <c r="HE178" s="102"/>
      <c r="HF178" s="102"/>
      <c r="HG178" s="102"/>
      <c r="HH178" s="102"/>
      <c r="HI178" s="102"/>
      <c r="HJ178" s="102"/>
      <c r="HK178" s="102"/>
      <c r="HL178" s="102"/>
      <c r="HM178" s="102"/>
      <c r="HN178" s="102"/>
      <c r="HO178" s="102"/>
      <c r="HP178" s="102"/>
      <c r="HQ178" s="102"/>
      <c r="HR178" s="102"/>
      <c r="HS178" s="102"/>
      <c r="HT178" s="102"/>
      <c r="HU178" s="102"/>
      <c r="HV178" s="102"/>
      <c r="HW178" s="102"/>
      <c r="HX178" s="102"/>
      <c r="HY178" s="102"/>
      <c r="HZ178" s="102"/>
      <c r="IA178" s="102"/>
      <c r="IB178" s="102"/>
      <c r="IC178" s="102"/>
      <c r="ID178" s="102"/>
      <c r="IE178" s="102"/>
      <c r="IF178" s="102"/>
      <c r="IG178" s="102"/>
      <c r="IH178" s="102"/>
      <c r="II178" s="102"/>
      <c r="IJ178" s="102"/>
      <c r="IK178" s="102"/>
      <c r="IL178" s="102"/>
      <c r="IM178" s="102"/>
      <c r="IN178" s="102"/>
      <c r="IO178" s="102"/>
      <c r="IP178" s="102"/>
      <c r="IQ178" s="102"/>
      <c r="IR178" s="102"/>
      <c r="IS178" s="102"/>
      <c r="IT178" s="102"/>
      <c r="IU178" s="102"/>
      <c r="IV178" s="102"/>
      <c r="IW178" s="102"/>
      <c r="IX178" s="102"/>
      <c r="IY178" s="102"/>
      <c r="IZ178" s="102"/>
      <c r="JA178" s="102"/>
    </row>
    <row r="179" spans="1:261">
      <c r="A179" s="33" t="str">
        <f t="shared" si="19"/>
        <v>MLM0001</v>
      </c>
      <c r="B179" s="181" t="s">
        <v>67</v>
      </c>
      <c r="C179" s="182"/>
      <c r="D179" s="182"/>
      <c r="E179" s="182"/>
      <c r="F179" s="182"/>
      <c r="G179" s="182"/>
      <c r="H179" s="182"/>
      <c r="I179" s="183"/>
      <c r="J179" s="19">
        <f t="shared" si="20"/>
        <v>6</v>
      </c>
      <c r="K179" s="19">
        <f t="shared" si="21"/>
        <v>2</v>
      </c>
      <c r="L179" s="19">
        <f t="shared" si="22"/>
        <v>2</v>
      </c>
      <c r="M179" s="19">
        <f t="shared" si="23"/>
        <v>0</v>
      </c>
      <c r="N179" s="19">
        <f t="shared" si="24"/>
        <v>0</v>
      </c>
      <c r="O179" s="19">
        <f t="shared" si="25"/>
        <v>4</v>
      </c>
      <c r="P179" s="19">
        <f t="shared" si="26"/>
        <v>7</v>
      </c>
      <c r="Q179" s="19">
        <f t="shared" si="27"/>
        <v>11</v>
      </c>
      <c r="R179" s="30" t="str">
        <f t="shared" si="28"/>
        <v>E</v>
      </c>
      <c r="S179" s="30">
        <f t="shared" si="29"/>
        <v>0</v>
      </c>
      <c r="T179" s="30">
        <f t="shared" si="30"/>
        <v>0</v>
      </c>
      <c r="U179" s="21" t="s">
        <v>41</v>
      </c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  <c r="GU179" s="102"/>
      <c r="GV179" s="102"/>
      <c r="GW179" s="102"/>
      <c r="GX179" s="102"/>
      <c r="GY179" s="102"/>
      <c r="GZ179" s="102"/>
      <c r="HA179" s="102"/>
      <c r="HB179" s="102"/>
      <c r="HC179" s="102"/>
      <c r="HD179" s="102"/>
      <c r="HE179" s="102"/>
      <c r="HF179" s="102"/>
      <c r="HG179" s="102"/>
      <c r="HH179" s="102"/>
      <c r="HI179" s="102"/>
      <c r="HJ179" s="102"/>
      <c r="HK179" s="102"/>
      <c r="HL179" s="102"/>
      <c r="HM179" s="102"/>
      <c r="HN179" s="102"/>
      <c r="HO179" s="102"/>
      <c r="HP179" s="102"/>
      <c r="HQ179" s="102"/>
      <c r="HR179" s="102"/>
      <c r="HS179" s="102"/>
      <c r="HT179" s="102"/>
      <c r="HU179" s="102"/>
      <c r="HV179" s="102"/>
      <c r="HW179" s="102"/>
      <c r="HX179" s="102"/>
      <c r="HY179" s="102"/>
      <c r="HZ179" s="102"/>
      <c r="IA179" s="102"/>
      <c r="IB179" s="102"/>
      <c r="IC179" s="102"/>
      <c r="ID179" s="102"/>
      <c r="IE179" s="102"/>
      <c r="IF179" s="102"/>
      <c r="IG179" s="102"/>
      <c r="IH179" s="102"/>
      <c r="II179" s="102"/>
      <c r="IJ179" s="102"/>
      <c r="IK179" s="102"/>
      <c r="IL179" s="102"/>
      <c r="IM179" s="102"/>
      <c r="IN179" s="102"/>
      <c r="IO179" s="102"/>
      <c r="IP179" s="102"/>
      <c r="IQ179" s="102"/>
      <c r="IR179" s="102"/>
      <c r="IS179" s="102"/>
      <c r="IT179" s="102"/>
      <c r="IU179" s="102"/>
      <c r="IV179" s="102"/>
      <c r="IW179" s="102"/>
      <c r="IX179" s="102"/>
      <c r="IY179" s="102"/>
      <c r="IZ179" s="102"/>
      <c r="JA179" s="102"/>
    </row>
    <row r="180" spans="1:261">
      <c r="A180" s="33" t="str">
        <f t="shared" si="19"/>
        <v>MLM0013</v>
      </c>
      <c r="B180" s="181" t="s">
        <v>69</v>
      </c>
      <c r="C180" s="182"/>
      <c r="D180" s="182"/>
      <c r="E180" s="182"/>
      <c r="F180" s="182"/>
      <c r="G180" s="182"/>
      <c r="H180" s="182"/>
      <c r="I180" s="183"/>
      <c r="J180" s="19">
        <f t="shared" si="20"/>
        <v>6</v>
      </c>
      <c r="K180" s="19">
        <f t="shared" si="21"/>
        <v>2</v>
      </c>
      <c r="L180" s="19">
        <f t="shared" si="22"/>
        <v>2</v>
      </c>
      <c r="M180" s="19">
        <f t="shared" si="23"/>
        <v>0</v>
      </c>
      <c r="N180" s="19">
        <f t="shared" si="24"/>
        <v>0</v>
      </c>
      <c r="O180" s="19">
        <f t="shared" si="25"/>
        <v>4</v>
      </c>
      <c r="P180" s="19">
        <f t="shared" si="26"/>
        <v>7</v>
      </c>
      <c r="Q180" s="19">
        <f t="shared" si="27"/>
        <v>11</v>
      </c>
      <c r="R180" s="30" t="str">
        <f t="shared" si="28"/>
        <v>E</v>
      </c>
      <c r="S180" s="30">
        <f t="shared" si="29"/>
        <v>0</v>
      </c>
      <c r="T180" s="30">
        <f t="shared" si="30"/>
        <v>0</v>
      </c>
      <c r="U180" s="21" t="s">
        <v>41</v>
      </c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  <c r="GU180" s="102"/>
      <c r="GV180" s="102"/>
      <c r="GW180" s="102"/>
      <c r="GX180" s="102"/>
      <c r="GY180" s="102"/>
      <c r="GZ180" s="102"/>
      <c r="HA180" s="102"/>
      <c r="HB180" s="102"/>
      <c r="HC180" s="102"/>
      <c r="HD180" s="102"/>
      <c r="HE180" s="102"/>
      <c r="HF180" s="102"/>
      <c r="HG180" s="102"/>
      <c r="HH180" s="102"/>
      <c r="HI180" s="102"/>
      <c r="HJ180" s="102"/>
      <c r="HK180" s="102"/>
      <c r="HL180" s="102"/>
      <c r="HM180" s="102"/>
      <c r="HN180" s="102"/>
      <c r="HO180" s="102"/>
      <c r="HP180" s="102"/>
      <c r="HQ180" s="102"/>
      <c r="HR180" s="102"/>
      <c r="HS180" s="102"/>
      <c r="HT180" s="102"/>
      <c r="HU180" s="102"/>
      <c r="HV180" s="102"/>
      <c r="HW180" s="102"/>
      <c r="HX180" s="102"/>
      <c r="HY180" s="102"/>
      <c r="HZ180" s="102"/>
      <c r="IA180" s="102"/>
      <c r="IB180" s="102"/>
      <c r="IC180" s="102"/>
      <c r="ID180" s="102"/>
      <c r="IE180" s="102"/>
      <c r="IF180" s="102"/>
      <c r="IG180" s="102"/>
      <c r="IH180" s="102"/>
      <c r="II180" s="102"/>
      <c r="IJ180" s="102"/>
      <c r="IK180" s="102"/>
      <c r="IL180" s="102"/>
      <c r="IM180" s="102"/>
      <c r="IN180" s="102"/>
      <c r="IO180" s="102"/>
      <c r="IP180" s="102"/>
      <c r="IQ180" s="102"/>
      <c r="IR180" s="102"/>
      <c r="IS180" s="102"/>
      <c r="IT180" s="102"/>
      <c r="IU180" s="102"/>
      <c r="IV180" s="102"/>
      <c r="IW180" s="102"/>
      <c r="IX180" s="102"/>
      <c r="IY180" s="102"/>
      <c r="IZ180" s="102"/>
      <c r="JA180" s="102"/>
    </row>
    <row r="181" spans="1:261">
      <c r="A181" s="33" t="str">
        <f t="shared" si="19"/>
        <v>MLM0018</v>
      </c>
      <c r="B181" s="181" t="s">
        <v>177</v>
      </c>
      <c r="C181" s="182"/>
      <c r="D181" s="182"/>
      <c r="E181" s="182"/>
      <c r="F181" s="182"/>
      <c r="G181" s="182"/>
      <c r="H181" s="182"/>
      <c r="I181" s="183"/>
      <c r="J181" s="19">
        <f t="shared" si="20"/>
        <v>3</v>
      </c>
      <c r="K181" s="19">
        <f t="shared" si="21"/>
        <v>2</v>
      </c>
      <c r="L181" s="19">
        <f t="shared" si="22"/>
        <v>1</v>
      </c>
      <c r="M181" s="19">
        <f t="shared" si="23"/>
        <v>0</v>
      </c>
      <c r="N181" s="19">
        <f t="shared" si="24"/>
        <v>0</v>
      </c>
      <c r="O181" s="19">
        <f t="shared" si="25"/>
        <v>3</v>
      </c>
      <c r="P181" s="19">
        <f t="shared" si="26"/>
        <v>2</v>
      </c>
      <c r="Q181" s="19">
        <f t="shared" si="27"/>
        <v>5</v>
      </c>
      <c r="R181" s="30">
        <f t="shared" si="28"/>
        <v>0</v>
      </c>
      <c r="S181" s="30" t="str">
        <f t="shared" si="29"/>
        <v>C</v>
      </c>
      <c r="T181" s="30">
        <f t="shared" si="30"/>
        <v>0</v>
      </c>
      <c r="U181" s="21" t="s">
        <v>41</v>
      </c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  <c r="IL181" s="102"/>
      <c r="IM181" s="102"/>
      <c r="IN181" s="102"/>
      <c r="IO181" s="102"/>
      <c r="IP181" s="102"/>
      <c r="IQ181" s="102"/>
      <c r="IR181" s="102"/>
      <c r="IS181" s="102"/>
      <c r="IT181" s="102"/>
      <c r="IU181" s="102"/>
      <c r="IV181" s="102"/>
      <c r="IW181" s="102"/>
      <c r="IX181" s="102"/>
      <c r="IY181" s="102"/>
      <c r="IZ181" s="102"/>
      <c r="JA181" s="102"/>
    </row>
    <row r="182" spans="1:261">
      <c r="A182" s="33" t="str">
        <f t="shared" si="19"/>
        <v>MLM7006</v>
      </c>
      <c r="B182" s="181" t="s">
        <v>179</v>
      </c>
      <c r="C182" s="182"/>
      <c r="D182" s="182"/>
      <c r="E182" s="182"/>
      <c r="F182" s="182"/>
      <c r="G182" s="182"/>
      <c r="H182" s="182"/>
      <c r="I182" s="183"/>
      <c r="J182" s="19">
        <f t="shared" si="20"/>
        <v>4</v>
      </c>
      <c r="K182" s="19">
        <f t="shared" si="21"/>
        <v>2</v>
      </c>
      <c r="L182" s="19">
        <f t="shared" si="22"/>
        <v>0</v>
      </c>
      <c r="M182" s="19">
        <f t="shared" si="23"/>
        <v>2</v>
      </c>
      <c r="N182" s="19">
        <f t="shared" si="24"/>
        <v>0</v>
      </c>
      <c r="O182" s="19">
        <f t="shared" si="25"/>
        <v>4</v>
      </c>
      <c r="P182" s="19">
        <f t="shared" si="26"/>
        <v>3</v>
      </c>
      <c r="Q182" s="19">
        <f t="shared" si="27"/>
        <v>7</v>
      </c>
      <c r="R182" s="30">
        <f t="shared" si="28"/>
        <v>0</v>
      </c>
      <c r="S182" s="30" t="str">
        <f t="shared" si="29"/>
        <v>C</v>
      </c>
      <c r="T182" s="30">
        <f t="shared" si="30"/>
        <v>0</v>
      </c>
      <c r="U182" s="21" t="s">
        <v>41</v>
      </c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  <c r="IL182" s="102"/>
      <c r="IM182" s="102"/>
      <c r="IN182" s="102"/>
      <c r="IO182" s="102"/>
      <c r="IP182" s="102"/>
      <c r="IQ182" s="102"/>
      <c r="IR182" s="102"/>
      <c r="IS182" s="102"/>
      <c r="IT182" s="102"/>
      <c r="IU182" s="102"/>
      <c r="IV182" s="102"/>
      <c r="IW182" s="102"/>
      <c r="IX182" s="102"/>
      <c r="IY182" s="102"/>
      <c r="IZ182" s="102"/>
      <c r="JA182" s="102"/>
    </row>
    <row r="183" spans="1:261">
      <c r="A183" s="33" t="str">
        <f t="shared" si="19"/>
        <v>MLM0021</v>
      </c>
      <c r="B183" s="181" t="s">
        <v>77</v>
      </c>
      <c r="C183" s="182"/>
      <c r="D183" s="182"/>
      <c r="E183" s="182"/>
      <c r="F183" s="182"/>
      <c r="G183" s="182"/>
      <c r="H183" s="182"/>
      <c r="I183" s="183"/>
      <c r="J183" s="19">
        <f t="shared" si="20"/>
        <v>5</v>
      </c>
      <c r="K183" s="19">
        <f t="shared" si="21"/>
        <v>2</v>
      </c>
      <c r="L183" s="19">
        <f t="shared" si="22"/>
        <v>2</v>
      </c>
      <c r="M183" s="19">
        <f t="shared" si="23"/>
        <v>0</v>
      </c>
      <c r="N183" s="19">
        <f t="shared" si="24"/>
        <v>0</v>
      </c>
      <c r="O183" s="19">
        <f t="shared" si="25"/>
        <v>4</v>
      </c>
      <c r="P183" s="19">
        <f t="shared" si="26"/>
        <v>5</v>
      </c>
      <c r="Q183" s="19">
        <f t="shared" si="27"/>
        <v>9</v>
      </c>
      <c r="R183" s="30" t="str">
        <f t="shared" si="28"/>
        <v>E</v>
      </c>
      <c r="S183" s="30">
        <f t="shared" si="29"/>
        <v>0</v>
      </c>
      <c r="T183" s="30">
        <f t="shared" si="30"/>
        <v>0</v>
      </c>
      <c r="U183" s="21" t="s">
        <v>41</v>
      </c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  <c r="IL183" s="102"/>
      <c r="IM183" s="102"/>
      <c r="IN183" s="102"/>
      <c r="IO183" s="102"/>
      <c r="IP183" s="102"/>
      <c r="IQ183" s="102"/>
      <c r="IR183" s="102"/>
      <c r="IS183" s="102"/>
      <c r="IT183" s="102"/>
      <c r="IU183" s="102"/>
      <c r="IV183" s="102"/>
      <c r="IW183" s="102"/>
      <c r="IX183" s="102"/>
      <c r="IY183" s="102"/>
      <c r="IZ183" s="102"/>
      <c r="JA183" s="102"/>
    </row>
    <row r="184" spans="1:261">
      <c r="A184" s="33" t="str">
        <f t="shared" si="19"/>
        <v>MLM0006</v>
      </c>
      <c r="B184" s="181" t="s">
        <v>79</v>
      </c>
      <c r="C184" s="182"/>
      <c r="D184" s="182"/>
      <c r="E184" s="182"/>
      <c r="F184" s="182"/>
      <c r="G184" s="182"/>
      <c r="H184" s="182"/>
      <c r="I184" s="183"/>
      <c r="J184" s="19">
        <f t="shared" si="20"/>
        <v>5</v>
      </c>
      <c r="K184" s="19">
        <f t="shared" si="21"/>
        <v>2</v>
      </c>
      <c r="L184" s="19">
        <f t="shared" si="22"/>
        <v>2</v>
      </c>
      <c r="M184" s="19">
        <f t="shared" si="23"/>
        <v>0</v>
      </c>
      <c r="N184" s="19">
        <f t="shared" si="24"/>
        <v>0</v>
      </c>
      <c r="O184" s="19">
        <f t="shared" si="25"/>
        <v>4</v>
      </c>
      <c r="P184" s="19">
        <f t="shared" si="26"/>
        <v>5</v>
      </c>
      <c r="Q184" s="19">
        <f t="shared" si="27"/>
        <v>9</v>
      </c>
      <c r="R184" s="30" t="str">
        <f t="shared" si="28"/>
        <v>E</v>
      </c>
      <c r="S184" s="30">
        <f t="shared" si="29"/>
        <v>0</v>
      </c>
      <c r="T184" s="30">
        <f t="shared" si="30"/>
        <v>0</v>
      </c>
      <c r="U184" s="21" t="s">
        <v>41</v>
      </c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  <c r="IL184" s="102"/>
      <c r="IM184" s="102"/>
      <c r="IN184" s="102"/>
      <c r="IO184" s="102"/>
      <c r="IP184" s="102"/>
      <c r="IQ184" s="102"/>
      <c r="IR184" s="102"/>
      <c r="IS184" s="102"/>
      <c r="IT184" s="102"/>
      <c r="IU184" s="102"/>
      <c r="IV184" s="102"/>
      <c r="IW184" s="102"/>
      <c r="IX184" s="102"/>
      <c r="IY184" s="102"/>
      <c r="IZ184" s="102"/>
      <c r="JA184" s="102"/>
    </row>
    <row r="185" spans="1:261">
      <c r="A185" s="33" t="str">
        <f t="shared" si="19"/>
        <v>MLM0015</v>
      </c>
      <c r="B185" s="181" t="s">
        <v>81</v>
      </c>
      <c r="C185" s="182"/>
      <c r="D185" s="182"/>
      <c r="E185" s="182"/>
      <c r="F185" s="182"/>
      <c r="G185" s="182"/>
      <c r="H185" s="182"/>
      <c r="I185" s="183"/>
      <c r="J185" s="19">
        <f t="shared" si="20"/>
        <v>5</v>
      </c>
      <c r="K185" s="19">
        <f t="shared" si="21"/>
        <v>2</v>
      </c>
      <c r="L185" s="19">
        <f t="shared" si="22"/>
        <v>2</v>
      </c>
      <c r="M185" s="19">
        <f t="shared" si="23"/>
        <v>0</v>
      </c>
      <c r="N185" s="19">
        <f t="shared" si="24"/>
        <v>0</v>
      </c>
      <c r="O185" s="19">
        <f t="shared" si="25"/>
        <v>4</v>
      </c>
      <c r="P185" s="19">
        <f t="shared" si="26"/>
        <v>5</v>
      </c>
      <c r="Q185" s="19">
        <f t="shared" si="27"/>
        <v>9</v>
      </c>
      <c r="R185" s="30">
        <f t="shared" si="28"/>
        <v>0</v>
      </c>
      <c r="S185" s="30">
        <f t="shared" si="29"/>
        <v>0</v>
      </c>
      <c r="T185" s="30" t="str">
        <f t="shared" si="30"/>
        <v>VP</v>
      </c>
      <c r="U185" s="21" t="s">
        <v>41</v>
      </c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  <c r="IL185" s="102"/>
      <c r="IM185" s="102"/>
      <c r="IN185" s="102"/>
      <c r="IO185" s="102"/>
      <c r="IP185" s="102"/>
      <c r="IQ185" s="102"/>
      <c r="IR185" s="102"/>
      <c r="IS185" s="102"/>
      <c r="IT185" s="102"/>
      <c r="IU185" s="102"/>
      <c r="IV185" s="102"/>
      <c r="IW185" s="102"/>
      <c r="IX185" s="102"/>
      <c r="IY185" s="102"/>
      <c r="IZ185" s="102"/>
      <c r="JA185" s="102"/>
    </row>
    <row r="186" spans="1:261">
      <c r="A186" s="33" t="str">
        <f t="shared" si="19"/>
        <v>MLM0009</v>
      </c>
      <c r="B186" s="181" t="s">
        <v>94</v>
      </c>
      <c r="C186" s="182"/>
      <c r="D186" s="182"/>
      <c r="E186" s="182"/>
      <c r="F186" s="182"/>
      <c r="G186" s="182"/>
      <c r="H186" s="182"/>
      <c r="I186" s="183"/>
      <c r="J186" s="19">
        <f t="shared" si="20"/>
        <v>5</v>
      </c>
      <c r="K186" s="19">
        <f t="shared" si="21"/>
        <v>2</v>
      </c>
      <c r="L186" s="19">
        <f t="shared" si="22"/>
        <v>2</v>
      </c>
      <c r="M186" s="19">
        <f t="shared" si="23"/>
        <v>1</v>
      </c>
      <c r="N186" s="19">
        <f t="shared" si="24"/>
        <v>0</v>
      </c>
      <c r="O186" s="19">
        <f t="shared" si="25"/>
        <v>5</v>
      </c>
      <c r="P186" s="19">
        <f t="shared" si="26"/>
        <v>4</v>
      </c>
      <c r="Q186" s="19">
        <f t="shared" si="27"/>
        <v>9</v>
      </c>
      <c r="R186" s="30" t="str">
        <f t="shared" si="28"/>
        <v>E</v>
      </c>
      <c r="S186" s="30">
        <f t="shared" si="29"/>
        <v>0</v>
      </c>
      <c r="T186" s="30">
        <f t="shared" si="30"/>
        <v>0</v>
      </c>
      <c r="U186" s="21" t="s">
        <v>41</v>
      </c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  <c r="GU186" s="102"/>
      <c r="GV186" s="102"/>
      <c r="GW186" s="102"/>
      <c r="GX186" s="102"/>
      <c r="GY186" s="102"/>
      <c r="GZ186" s="102"/>
      <c r="HA186" s="102"/>
      <c r="HB186" s="102"/>
      <c r="HC186" s="102"/>
      <c r="HD186" s="102"/>
      <c r="HE186" s="102"/>
      <c r="HF186" s="102"/>
      <c r="HG186" s="102"/>
      <c r="HH186" s="102"/>
      <c r="HI186" s="102"/>
      <c r="HJ186" s="102"/>
      <c r="HK186" s="102"/>
      <c r="HL186" s="102"/>
      <c r="HM186" s="102"/>
      <c r="HN186" s="102"/>
      <c r="HO186" s="102"/>
      <c r="HP186" s="102"/>
      <c r="HQ186" s="102"/>
      <c r="HR186" s="102"/>
      <c r="HS186" s="102"/>
      <c r="HT186" s="102"/>
      <c r="HU186" s="102"/>
      <c r="HV186" s="102"/>
      <c r="HW186" s="102"/>
      <c r="HX186" s="102"/>
      <c r="HY186" s="102"/>
      <c r="HZ186" s="102"/>
      <c r="IA186" s="102"/>
      <c r="IB186" s="102"/>
      <c r="IC186" s="102"/>
      <c r="ID186" s="102"/>
      <c r="IE186" s="102"/>
      <c r="IF186" s="102"/>
      <c r="IG186" s="102"/>
      <c r="IH186" s="102"/>
      <c r="II186" s="102"/>
      <c r="IJ186" s="102"/>
      <c r="IK186" s="102"/>
      <c r="IL186" s="102"/>
      <c r="IM186" s="102"/>
      <c r="IN186" s="102"/>
      <c r="IO186" s="102"/>
      <c r="IP186" s="102"/>
      <c r="IQ186" s="102"/>
      <c r="IR186" s="102"/>
      <c r="IS186" s="102"/>
      <c r="IT186" s="102"/>
      <c r="IU186" s="102"/>
      <c r="IV186" s="102"/>
      <c r="IW186" s="102"/>
      <c r="IX186" s="102"/>
      <c r="IY186" s="102"/>
      <c r="IZ186" s="102"/>
      <c r="JA186" s="102"/>
    </row>
    <row r="187" spans="1:261">
      <c r="A187" s="33" t="str">
        <f t="shared" si="19"/>
        <v>MLM5006</v>
      </c>
      <c r="B187" s="181" t="s">
        <v>85</v>
      </c>
      <c r="C187" s="182"/>
      <c r="D187" s="182"/>
      <c r="E187" s="182"/>
      <c r="F187" s="182"/>
      <c r="G187" s="182"/>
      <c r="H187" s="182"/>
      <c r="I187" s="183"/>
      <c r="J187" s="19">
        <f t="shared" si="20"/>
        <v>5</v>
      </c>
      <c r="K187" s="19">
        <f t="shared" si="21"/>
        <v>2</v>
      </c>
      <c r="L187" s="19">
        <f t="shared" si="22"/>
        <v>1</v>
      </c>
      <c r="M187" s="19">
        <v>2</v>
      </c>
      <c r="N187" s="19">
        <f t="shared" si="24"/>
        <v>0</v>
      </c>
      <c r="O187" s="19">
        <f t="shared" si="25"/>
        <v>5</v>
      </c>
      <c r="P187" s="19">
        <f t="shared" si="26"/>
        <v>4</v>
      </c>
      <c r="Q187" s="19">
        <f t="shared" si="27"/>
        <v>9</v>
      </c>
      <c r="R187" s="30" t="str">
        <f t="shared" si="28"/>
        <v>E</v>
      </c>
      <c r="S187" s="30">
        <f t="shared" si="29"/>
        <v>0</v>
      </c>
      <c r="T187" s="30">
        <f t="shared" si="30"/>
        <v>0</v>
      </c>
      <c r="U187" s="21" t="s">
        <v>41</v>
      </c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  <c r="GU187" s="102"/>
      <c r="GV187" s="102"/>
      <c r="GW187" s="102"/>
      <c r="GX187" s="102"/>
      <c r="GY187" s="102"/>
      <c r="GZ187" s="102"/>
      <c r="HA187" s="102"/>
      <c r="HB187" s="102"/>
      <c r="HC187" s="102"/>
      <c r="HD187" s="102"/>
      <c r="HE187" s="102"/>
      <c r="HF187" s="102"/>
      <c r="HG187" s="102"/>
      <c r="HH187" s="102"/>
      <c r="HI187" s="102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  <c r="IW187" s="102"/>
      <c r="IX187" s="102"/>
      <c r="IY187" s="102"/>
      <c r="IZ187" s="102"/>
      <c r="JA187" s="102"/>
    </row>
    <row r="188" spans="1:261">
      <c r="A188" s="33" t="str">
        <f t="shared" si="19"/>
        <v>MLM2002</v>
      </c>
      <c r="B188" s="181" t="s">
        <v>184</v>
      </c>
      <c r="C188" s="182"/>
      <c r="D188" s="182"/>
      <c r="E188" s="182"/>
      <c r="F188" s="182"/>
      <c r="G188" s="182"/>
      <c r="H188" s="182"/>
      <c r="I188" s="183"/>
      <c r="J188" s="19">
        <f t="shared" si="20"/>
        <v>3</v>
      </c>
      <c r="K188" s="19">
        <f t="shared" si="21"/>
        <v>0</v>
      </c>
      <c r="L188" s="19">
        <f t="shared" si="22"/>
        <v>0</v>
      </c>
      <c r="M188" s="19">
        <f>IF(ISNA(INDEX($A$37:$T$183,MATCH($B188,$B$37:$B$183,0),13)),"",INDEX($A$37:$T$183,MATCH($B188,$B$37:$B$183,0),13))</f>
        <v>2</v>
      </c>
      <c r="N188" s="19">
        <f t="shared" si="24"/>
        <v>0</v>
      </c>
      <c r="O188" s="19">
        <f t="shared" si="25"/>
        <v>2</v>
      </c>
      <c r="P188" s="19">
        <f t="shared" si="26"/>
        <v>3</v>
      </c>
      <c r="Q188" s="19">
        <f t="shared" si="27"/>
        <v>5</v>
      </c>
      <c r="R188" s="30">
        <f t="shared" si="28"/>
        <v>0</v>
      </c>
      <c r="S188" s="30" t="str">
        <f t="shared" si="29"/>
        <v>C</v>
      </c>
      <c r="T188" s="30">
        <f t="shared" si="30"/>
        <v>0</v>
      </c>
      <c r="U188" s="21" t="s">
        <v>41</v>
      </c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  <c r="GU188" s="102"/>
      <c r="GV188" s="102"/>
      <c r="GW188" s="102"/>
      <c r="GX188" s="102"/>
      <c r="GY188" s="102"/>
      <c r="GZ188" s="102"/>
      <c r="HA188" s="102"/>
      <c r="HB188" s="102"/>
      <c r="HC188" s="102"/>
      <c r="HD188" s="102"/>
      <c r="HE188" s="102"/>
      <c r="HF188" s="102"/>
      <c r="HG188" s="102"/>
      <c r="HH188" s="102"/>
      <c r="HI188" s="102"/>
      <c r="HJ188" s="102"/>
      <c r="HK188" s="102"/>
      <c r="HL188" s="102"/>
      <c r="HM188" s="102"/>
      <c r="HN188" s="102"/>
      <c r="HO188" s="102"/>
      <c r="HP188" s="102"/>
      <c r="HQ188" s="102"/>
      <c r="HR188" s="102"/>
      <c r="HS188" s="102"/>
      <c r="HT188" s="102"/>
      <c r="HU188" s="102"/>
      <c r="HV188" s="102"/>
      <c r="HW188" s="102"/>
      <c r="HX188" s="102"/>
      <c r="HY188" s="102"/>
      <c r="HZ188" s="102"/>
      <c r="IA188" s="102"/>
      <c r="IB188" s="102"/>
      <c r="IC188" s="102"/>
      <c r="ID188" s="102"/>
      <c r="IE188" s="102"/>
      <c r="IF188" s="102"/>
      <c r="IG188" s="102"/>
      <c r="IH188" s="102"/>
      <c r="II188" s="102"/>
      <c r="IJ188" s="102"/>
      <c r="IK188" s="102"/>
      <c r="IL188" s="102"/>
      <c r="IM188" s="102"/>
      <c r="IN188" s="102"/>
      <c r="IO188" s="102"/>
      <c r="IP188" s="102"/>
      <c r="IQ188" s="102"/>
      <c r="IR188" s="102"/>
      <c r="IS188" s="102"/>
      <c r="IT188" s="102"/>
      <c r="IU188" s="102"/>
      <c r="IV188" s="102"/>
      <c r="IW188" s="102"/>
      <c r="IX188" s="102"/>
      <c r="IY188" s="102"/>
      <c r="IZ188" s="102"/>
      <c r="JA188" s="102"/>
    </row>
    <row r="189" spans="1:261">
      <c r="A189" s="33" t="str">
        <f t="shared" si="19"/>
        <v>MLM5008</v>
      </c>
      <c r="B189" s="181" t="s">
        <v>238</v>
      </c>
      <c r="C189" s="182"/>
      <c r="D189" s="182"/>
      <c r="E189" s="182"/>
      <c r="F189" s="182"/>
      <c r="G189" s="182"/>
      <c r="H189" s="182"/>
      <c r="I189" s="183"/>
      <c r="J189" s="19">
        <f t="shared" si="20"/>
        <v>5</v>
      </c>
      <c r="K189" s="19">
        <f t="shared" si="21"/>
        <v>2</v>
      </c>
      <c r="L189" s="19">
        <f t="shared" si="22"/>
        <v>1</v>
      </c>
      <c r="M189" s="19">
        <f>IF(ISNA(INDEX($A$37:$T$183,MATCH($B189,$B$37:$B$183,0),13)),"",INDEX($A$37:$T$183,MATCH($B189,$B$37:$B$183,0),13))</f>
        <v>1</v>
      </c>
      <c r="N189" s="19">
        <f t="shared" si="24"/>
        <v>0</v>
      </c>
      <c r="O189" s="19">
        <f t="shared" si="25"/>
        <v>4</v>
      </c>
      <c r="P189" s="19">
        <f t="shared" si="26"/>
        <v>5</v>
      </c>
      <c r="Q189" s="19">
        <f t="shared" si="27"/>
        <v>9</v>
      </c>
      <c r="R189" s="30">
        <f t="shared" si="28"/>
        <v>0</v>
      </c>
      <c r="S189" s="30" t="str">
        <f t="shared" si="29"/>
        <v>C</v>
      </c>
      <c r="T189" s="30">
        <f t="shared" si="30"/>
        <v>0</v>
      </c>
      <c r="U189" s="21" t="s">
        <v>41</v>
      </c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  <c r="IT189" s="102"/>
      <c r="IU189" s="102"/>
      <c r="IV189" s="102"/>
      <c r="IW189" s="102"/>
      <c r="IX189" s="102"/>
      <c r="IY189" s="102"/>
      <c r="IZ189" s="102"/>
      <c r="JA189" s="102"/>
    </row>
    <row r="190" spans="1:261">
      <c r="A190" s="33" t="str">
        <f t="shared" si="19"/>
        <v>MLM0007</v>
      </c>
      <c r="B190" s="181" t="s">
        <v>92</v>
      </c>
      <c r="C190" s="182"/>
      <c r="D190" s="182"/>
      <c r="E190" s="182"/>
      <c r="F190" s="182"/>
      <c r="G190" s="182"/>
      <c r="H190" s="182"/>
      <c r="I190" s="183"/>
      <c r="J190" s="19">
        <f t="shared" si="20"/>
        <v>5</v>
      </c>
      <c r="K190" s="19">
        <f t="shared" si="21"/>
        <v>2</v>
      </c>
      <c r="L190" s="19">
        <f t="shared" si="22"/>
        <v>2</v>
      </c>
      <c r="M190" s="19">
        <f>IF(ISNA(INDEX($A$37:$T$183,MATCH($B190,$B$37:$B$183,0),13)),"",INDEX($A$37:$T$183,MATCH($B190,$B$37:$B$183,0),13))</f>
        <v>0</v>
      </c>
      <c r="N190" s="19">
        <f t="shared" si="24"/>
        <v>0</v>
      </c>
      <c r="O190" s="19">
        <f t="shared" si="25"/>
        <v>4</v>
      </c>
      <c r="P190" s="19">
        <f t="shared" si="26"/>
        <v>5</v>
      </c>
      <c r="Q190" s="19">
        <f t="shared" si="27"/>
        <v>9</v>
      </c>
      <c r="R190" s="30" t="str">
        <f t="shared" si="28"/>
        <v>E</v>
      </c>
      <c r="S190" s="30">
        <f t="shared" si="29"/>
        <v>0</v>
      </c>
      <c r="T190" s="30">
        <f t="shared" si="30"/>
        <v>0</v>
      </c>
      <c r="U190" s="21" t="s">
        <v>41</v>
      </c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  <c r="GU190" s="102"/>
      <c r="GV190" s="102"/>
      <c r="GW190" s="102"/>
      <c r="GX190" s="102"/>
      <c r="GY190" s="102"/>
      <c r="GZ190" s="102"/>
      <c r="HA190" s="102"/>
      <c r="HB190" s="102"/>
      <c r="HC190" s="102"/>
      <c r="HD190" s="102"/>
      <c r="HE190" s="102"/>
      <c r="HF190" s="102"/>
      <c r="HG190" s="102"/>
      <c r="HH190" s="102"/>
      <c r="HI190" s="102"/>
      <c r="HJ190" s="102"/>
      <c r="HK190" s="102"/>
      <c r="HL190" s="102"/>
      <c r="HM190" s="102"/>
      <c r="HN190" s="102"/>
      <c r="HO190" s="102"/>
      <c r="HP190" s="102"/>
      <c r="HQ190" s="102"/>
      <c r="HR190" s="102"/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  <c r="IC190" s="102"/>
      <c r="ID190" s="102"/>
      <c r="IE190" s="102"/>
      <c r="IF190" s="102"/>
      <c r="IG190" s="102"/>
      <c r="IH190" s="102"/>
      <c r="II190" s="102"/>
      <c r="IJ190" s="102"/>
      <c r="IK190" s="102"/>
      <c r="IL190" s="102"/>
      <c r="IM190" s="102"/>
      <c r="IN190" s="102"/>
      <c r="IO190" s="102"/>
      <c r="IP190" s="102"/>
      <c r="IQ190" s="102"/>
      <c r="IR190" s="102"/>
      <c r="IS190" s="102"/>
      <c r="IT190" s="102"/>
      <c r="IU190" s="102"/>
      <c r="IV190" s="102"/>
      <c r="IW190" s="102"/>
      <c r="IX190" s="102"/>
      <c r="IY190" s="102"/>
      <c r="IZ190" s="102"/>
      <c r="JA190" s="102"/>
    </row>
    <row r="191" spans="1:261">
      <c r="A191" s="33" t="str">
        <f t="shared" si="19"/>
        <v>MLM0016</v>
      </c>
      <c r="B191" s="181" t="s">
        <v>96</v>
      </c>
      <c r="C191" s="182"/>
      <c r="D191" s="182"/>
      <c r="E191" s="182"/>
      <c r="F191" s="182"/>
      <c r="G191" s="182"/>
      <c r="H191" s="182"/>
      <c r="I191" s="183"/>
      <c r="J191" s="19">
        <f t="shared" si="20"/>
        <v>5</v>
      </c>
      <c r="K191" s="19">
        <f t="shared" si="21"/>
        <v>2</v>
      </c>
      <c r="L191" s="19">
        <f t="shared" si="22"/>
        <v>2</v>
      </c>
      <c r="M191" s="19">
        <f>IF(ISNA(INDEX($A$37:$T$183,MATCH($B191,$B$37:$B$183,0),13)),"",INDEX($A$37:$T$183,MATCH($B191,$B$37:$B$183,0),13))</f>
        <v>0</v>
      </c>
      <c r="N191" s="19">
        <f t="shared" si="24"/>
        <v>0</v>
      </c>
      <c r="O191" s="19">
        <f t="shared" si="25"/>
        <v>4</v>
      </c>
      <c r="P191" s="19">
        <f t="shared" si="26"/>
        <v>5</v>
      </c>
      <c r="Q191" s="19">
        <f t="shared" si="27"/>
        <v>9</v>
      </c>
      <c r="R191" s="30">
        <f t="shared" si="28"/>
        <v>0</v>
      </c>
      <c r="S191" s="30">
        <f t="shared" si="29"/>
        <v>0</v>
      </c>
      <c r="T191" s="30" t="str">
        <f t="shared" si="30"/>
        <v>VP</v>
      </c>
      <c r="U191" s="21" t="s">
        <v>41</v>
      </c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  <c r="GU191" s="102"/>
      <c r="GV191" s="102"/>
      <c r="GW191" s="102"/>
      <c r="GX191" s="102"/>
      <c r="GY191" s="102"/>
      <c r="GZ191" s="102"/>
      <c r="HA191" s="102"/>
      <c r="HB191" s="102"/>
      <c r="HC191" s="102"/>
      <c r="HD191" s="102"/>
      <c r="HE191" s="102"/>
      <c r="HF191" s="102"/>
      <c r="HG191" s="102"/>
      <c r="HH191" s="102"/>
      <c r="HI191" s="102"/>
      <c r="HJ191" s="102"/>
      <c r="HK191" s="102"/>
      <c r="HL191" s="102"/>
      <c r="HM191" s="102"/>
      <c r="HN191" s="102"/>
      <c r="HO191" s="102"/>
      <c r="HP191" s="102"/>
      <c r="HQ191" s="102"/>
      <c r="HR191" s="102"/>
      <c r="HS191" s="102"/>
      <c r="HT191" s="102"/>
      <c r="HU191" s="102"/>
      <c r="HV191" s="102"/>
      <c r="HW191" s="102"/>
      <c r="HX191" s="102"/>
      <c r="HY191" s="102"/>
      <c r="HZ191" s="102"/>
      <c r="IA191" s="102"/>
      <c r="IB191" s="102"/>
      <c r="IC191" s="102"/>
      <c r="ID191" s="102"/>
      <c r="IE191" s="102"/>
      <c r="IF191" s="102"/>
      <c r="IG191" s="102"/>
      <c r="IH191" s="102"/>
      <c r="II191" s="102"/>
      <c r="IJ191" s="102"/>
      <c r="IK191" s="102"/>
      <c r="IL191" s="102"/>
      <c r="IM191" s="102"/>
      <c r="IN191" s="102"/>
      <c r="IO191" s="102"/>
      <c r="IP191" s="102"/>
      <c r="IQ191" s="102"/>
      <c r="IR191" s="102"/>
      <c r="IS191" s="102"/>
      <c r="IT191" s="102"/>
      <c r="IU191" s="102"/>
      <c r="IV191" s="102"/>
      <c r="IW191" s="102"/>
      <c r="IX191" s="102"/>
      <c r="IY191" s="102"/>
      <c r="IZ191" s="102"/>
      <c r="JA191" s="102"/>
    </row>
    <row r="192" spans="1:261">
      <c r="A192" s="33" t="str">
        <f t="shared" si="19"/>
        <v>MLM0025</v>
      </c>
      <c r="B192" s="181" t="s">
        <v>111</v>
      </c>
      <c r="C192" s="182"/>
      <c r="D192" s="182"/>
      <c r="E192" s="182"/>
      <c r="F192" s="182"/>
      <c r="G192" s="182"/>
      <c r="H192" s="182"/>
      <c r="I192" s="183"/>
      <c r="J192" s="19">
        <f t="shared" si="20"/>
        <v>5</v>
      </c>
      <c r="K192" s="19">
        <f t="shared" si="21"/>
        <v>2</v>
      </c>
      <c r="L192" s="19">
        <f t="shared" si="22"/>
        <v>2</v>
      </c>
      <c r="M192" s="19">
        <f>IF(ISNA(INDEX($A$37:$T$183,MATCH($B192,$B$37:$B$183,0),13)),"",INDEX($A$37:$T$183,MATCH($B192,$B$37:$B$183,0),13))</f>
        <v>0</v>
      </c>
      <c r="N192" s="19">
        <f t="shared" si="24"/>
        <v>0</v>
      </c>
      <c r="O192" s="19">
        <f t="shared" si="25"/>
        <v>4</v>
      </c>
      <c r="P192" s="19">
        <f t="shared" si="26"/>
        <v>5</v>
      </c>
      <c r="Q192" s="19">
        <f t="shared" si="27"/>
        <v>9</v>
      </c>
      <c r="R192" s="30" t="str">
        <f t="shared" si="28"/>
        <v>E</v>
      </c>
      <c r="S192" s="30">
        <f t="shared" si="29"/>
        <v>0</v>
      </c>
      <c r="T192" s="30">
        <f t="shared" si="30"/>
        <v>0</v>
      </c>
      <c r="U192" s="60" t="s">
        <v>41</v>
      </c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  <c r="GU192" s="102"/>
      <c r="GV192" s="102"/>
      <c r="GW192" s="102"/>
      <c r="GX192" s="102"/>
      <c r="GY192" s="102"/>
      <c r="GZ192" s="102"/>
      <c r="HA192" s="102"/>
      <c r="HB192" s="102"/>
      <c r="HC192" s="102"/>
      <c r="HD192" s="102"/>
      <c r="HE192" s="102"/>
      <c r="HF192" s="102"/>
      <c r="HG192" s="102"/>
      <c r="HH192" s="102"/>
      <c r="HI192" s="102"/>
      <c r="HJ192" s="102"/>
      <c r="HK192" s="102"/>
      <c r="HL192" s="102"/>
      <c r="HM192" s="102"/>
      <c r="HN192" s="102"/>
      <c r="HO192" s="102"/>
      <c r="HP192" s="102"/>
      <c r="HQ192" s="102"/>
      <c r="HR192" s="102"/>
      <c r="HS192" s="102"/>
      <c r="HT192" s="102"/>
      <c r="HU192" s="102"/>
      <c r="HV192" s="102"/>
      <c r="HW192" s="102"/>
      <c r="HX192" s="102"/>
      <c r="HY192" s="102"/>
      <c r="HZ192" s="102"/>
      <c r="IA192" s="102"/>
      <c r="IB192" s="102"/>
      <c r="IC192" s="102"/>
      <c r="ID192" s="102"/>
      <c r="IE192" s="102"/>
      <c r="IF192" s="102"/>
      <c r="IG192" s="102"/>
      <c r="IH192" s="102"/>
      <c r="II192" s="102"/>
      <c r="IJ192" s="102"/>
      <c r="IK192" s="102"/>
      <c r="IL192" s="102"/>
      <c r="IM192" s="102"/>
      <c r="IN192" s="102"/>
      <c r="IO192" s="102"/>
      <c r="IP192" s="102"/>
      <c r="IQ192" s="102"/>
      <c r="IR192" s="102"/>
      <c r="IS192" s="102"/>
      <c r="IT192" s="102"/>
      <c r="IU192" s="102"/>
      <c r="IV192" s="102"/>
      <c r="IW192" s="102"/>
      <c r="IX192" s="102"/>
      <c r="IY192" s="102"/>
      <c r="IZ192" s="102"/>
      <c r="JA192" s="102"/>
    </row>
    <row r="193" spans="1:261">
      <c r="A193" s="33" t="str">
        <f>IF(ISNA(INDEX($A$37:$T$176,MATCH($B193,$B$37:$B$176,0),1)),"",INDEX($A$37:$T$176,MATCH($B193,$B$37:$B$176,0),1))</f>
        <v>MLM5005</v>
      </c>
      <c r="B193" s="181" t="s">
        <v>71</v>
      </c>
      <c r="C193" s="182"/>
      <c r="D193" s="182"/>
      <c r="E193" s="182"/>
      <c r="F193" s="182"/>
      <c r="G193" s="182"/>
      <c r="H193" s="182"/>
      <c r="I193" s="183"/>
      <c r="J193" s="19">
        <f>IF(ISNA(INDEX($A$37:$T$176,MATCH($B193,$B$37:$B$176,0),10)),"",INDEX($A$37:$T$176,MATCH($B193,$B$37:$B$176,0),10))</f>
        <v>6</v>
      </c>
      <c r="K193" s="19">
        <f>IF(ISNA(INDEX($A$37:$T$176,MATCH($B193,$B$37:$B$176,0),11)),"",INDEX($A$37:$T$176,MATCH($B193,$B$37:$B$176,0),11))</f>
        <v>2</v>
      </c>
      <c r="L193" s="19">
        <f>IF(ISNA(INDEX($A$37:$T$176,MATCH($B193,$B$37:$B$176,0),12)),"",INDEX($A$37:$T$176,MATCH($B193,$B$37:$B$176,0),12))</f>
        <v>2</v>
      </c>
      <c r="M193" s="19">
        <f>IF(ISNA(INDEX($A$37:$T$176,MATCH($B193,$B$37:$B$176,0),13)),"",INDEX($A$37:$T$176,MATCH($B193,$B$37:$B$176,0),13))</f>
        <v>2</v>
      </c>
      <c r="N193" s="19">
        <f t="shared" si="24"/>
        <v>0</v>
      </c>
      <c r="O193" s="19">
        <f t="shared" si="25"/>
        <v>6</v>
      </c>
      <c r="P193" s="19">
        <f t="shared" si="26"/>
        <v>5</v>
      </c>
      <c r="Q193" s="19">
        <f t="shared" si="27"/>
        <v>11</v>
      </c>
      <c r="R193" s="30">
        <f t="shared" si="28"/>
        <v>0</v>
      </c>
      <c r="S193" s="30" t="str">
        <f t="shared" si="29"/>
        <v>C</v>
      </c>
      <c r="T193" s="30">
        <f t="shared" si="30"/>
        <v>0</v>
      </c>
      <c r="U193" s="60" t="s">
        <v>41</v>
      </c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  <c r="HD193" s="102"/>
      <c r="HE193" s="102"/>
      <c r="HF193" s="102"/>
      <c r="HG193" s="102"/>
      <c r="HH193" s="102"/>
      <c r="HI193" s="102"/>
      <c r="HJ193" s="102"/>
      <c r="HK193" s="102"/>
      <c r="HL193" s="102"/>
      <c r="HM193" s="102"/>
      <c r="HN193" s="102"/>
      <c r="HO193" s="102"/>
      <c r="HP193" s="102"/>
      <c r="HQ193" s="102"/>
      <c r="HR193" s="102"/>
      <c r="HS193" s="102"/>
      <c r="HT193" s="102"/>
      <c r="HU193" s="102"/>
      <c r="HV193" s="102"/>
      <c r="HW193" s="102"/>
      <c r="HX193" s="102"/>
      <c r="HY193" s="102"/>
      <c r="HZ193" s="102"/>
      <c r="IA193" s="102"/>
      <c r="IB193" s="102"/>
      <c r="IC193" s="102"/>
      <c r="ID193" s="102"/>
      <c r="IE193" s="102"/>
      <c r="IF193" s="102"/>
      <c r="IG193" s="102"/>
      <c r="IH193" s="102"/>
      <c r="II193" s="102"/>
      <c r="IJ193" s="102"/>
      <c r="IK193" s="102"/>
      <c r="IL193" s="102"/>
      <c r="IM193" s="102"/>
      <c r="IN193" s="102"/>
      <c r="IO193" s="102"/>
      <c r="IP193" s="102"/>
      <c r="IQ193" s="102"/>
      <c r="IR193" s="102"/>
      <c r="IS193" s="102"/>
      <c r="IT193" s="102"/>
      <c r="IU193" s="102"/>
      <c r="IV193" s="102"/>
      <c r="IW193" s="102"/>
      <c r="IX193" s="102"/>
      <c r="IY193" s="102"/>
      <c r="IZ193" s="102"/>
      <c r="JA193" s="102"/>
    </row>
    <row r="194" spans="1:261" ht="12.75" customHeight="1">
      <c r="A194" s="33" t="str">
        <f>IF(ISNA(INDEX($A$37:$T$183,MATCH($B194,$B$37:$B$183,0),1)),"",INDEX($A$37:$T$183,MATCH($B194,$B$37:$B$183,0),1))</f>
        <v>MLM0003</v>
      </c>
      <c r="B194" s="181" t="s">
        <v>107</v>
      </c>
      <c r="C194" s="182"/>
      <c r="D194" s="182"/>
      <c r="E194" s="182"/>
      <c r="F194" s="182"/>
      <c r="G194" s="182"/>
      <c r="H194" s="182"/>
      <c r="I194" s="183"/>
      <c r="J194" s="19">
        <f>IF(ISNA(INDEX($A$37:$T$183,MATCH($B194,$B$37:$B$183,0),10)),"",INDEX($A$37:$T$183,MATCH($B194,$B$37:$B$183,0),10))</f>
        <v>5</v>
      </c>
      <c r="K194" s="19">
        <f>IF(ISNA(INDEX($A$37:$T$183,MATCH($B194,$B$37:$B$183,0),11)),"",INDEX($A$37:$T$183,MATCH($B194,$B$37:$B$183,0),11))</f>
        <v>2</v>
      </c>
      <c r="L194" s="19">
        <f>IF(ISNA(INDEX($A$37:$T$183,MATCH($B194,$B$37:$B$183,0),12)),"",INDEX($A$37:$T$183,MATCH($B194,$B$37:$B$183,0),12))</f>
        <v>2</v>
      </c>
      <c r="M194" s="19">
        <f>IF(ISNA(INDEX($A$37:$T$183,MATCH($B194,$B$37:$B$183,0),13)),"",INDEX($A$37:$T$183,MATCH($B194,$B$37:$B$183,0),13))</f>
        <v>0</v>
      </c>
      <c r="N194" s="19">
        <f t="shared" si="24"/>
        <v>0</v>
      </c>
      <c r="O194" s="19">
        <f t="shared" si="25"/>
        <v>4</v>
      </c>
      <c r="P194" s="19">
        <f t="shared" si="26"/>
        <v>5</v>
      </c>
      <c r="Q194" s="19">
        <f t="shared" si="27"/>
        <v>9</v>
      </c>
      <c r="R194" s="30">
        <f t="shared" si="28"/>
        <v>0</v>
      </c>
      <c r="S194" s="30" t="str">
        <f t="shared" si="29"/>
        <v>C</v>
      </c>
      <c r="T194" s="30">
        <f t="shared" si="30"/>
        <v>0</v>
      </c>
      <c r="U194" s="21" t="s">
        <v>41</v>
      </c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  <c r="HD194" s="102"/>
      <c r="HE194" s="102"/>
      <c r="HF194" s="102"/>
      <c r="HG194" s="102"/>
      <c r="HH194" s="102"/>
      <c r="HI194" s="102"/>
      <c r="HJ194" s="102"/>
      <c r="HK194" s="102"/>
      <c r="HL194" s="102"/>
      <c r="HM194" s="102"/>
      <c r="HN194" s="102"/>
      <c r="HO194" s="102"/>
      <c r="HP194" s="102"/>
      <c r="HQ194" s="102"/>
      <c r="HR194" s="102"/>
      <c r="HS194" s="102"/>
      <c r="HT194" s="102"/>
      <c r="HU194" s="102"/>
      <c r="HV194" s="102"/>
      <c r="HW194" s="102"/>
      <c r="HX194" s="102"/>
      <c r="HY194" s="102"/>
      <c r="HZ194" s="102"/>
      <c r="IA194" s="102"/>
      <c r="IB194" s="102"/>
      <c r="IC194" s="102"/>
      <c r="ID194" s="102"/>
      <c r="IE194" s="102"/>
      <c r="IF194" s="102"/>
      <c r="IG194" s="102"/>
      <c r="IH194" s="102"/>
      <c r="II194" s="102"/>
      <c r="IJ194" s="102"/>
      <c r="IK194" s="102"/>
      <c r="IL194" s="102"/>
      <c r="IM194" s="102"/>
      <c r="IN194" s="102"/>
      <c r="IO194" s="102"/>
      <c r="IP194" s="102"/>
      <c r="IQ194" s="102"/>
      <c r="IR194" s="102"/>
      <c r="IS194" s="102"/>
      <c r="IT194" s="102"/>
      <c r="IU194" s="102"/>
      <c r="IV194" s="102"/>
      <c r="IW194" s="102"/>
      <c r="IX194" s="102"/>
      <c r="IY194" s="102"/>
      <c r="IZ194" s="102"/>
      <c r="JA194" s="102"/>
    </row>
    <row r="195" spans="1:261">
      <c r="A195" s="33" t="str">
        <f>IF(ISNA(INDEX($A$37:$T$183,MATCH($B195,$B$37:$B$183,0),1)),"",INDEX($A$37:$T$183,MATCH($B195,$B$37:$B$183,0),1))</f>
        <v>MLM0027</v>
      </c>
      <c r="B195" s="181" t="s">
        <v>105</v>
      </c>
      <c r="C195" s="182"/>
      <c r="D195" s="182"/>
      <c r="E195" s="182"/>
      <c r="F195" s="182"/>
      <c r="G195" s="182"/>
      <c r="H195" s="182"/>
      <c r="I195" s="183"/>
      <c r="J195" s="19">
        <f>IF(ISNA(INDEX($A$37:$T$183,MATCH($B195,$B$37:$B$183,0),10)),"",INDEX($A$37:$T$183,MATCH($B195,$B$37:$B$183,0),10))</f>
        <v>6</v>
      </c>
      <c r="K195" s="19">
        <f>IF(ISNA(INDEX($A$37:$T$183,MATCH($B195,$B$37:$B$183,0),11)),"",INDEX($A$37:$T$183,MATCH($B195,$B$37:$B$183,0),11))</f>
        <v>2</v>
      </c>
      <c r="L195" s="19">
        <f>IF(ISNA(INDEX($A$37:$T$183,MATCH($B195,$B$37:$B$183,0),12)),"",INDEX($A$37:$T$183,MATCH($B195,$B$37:$B$183,0),12))</f>
        <v>1</v>
      </c>
      <c r="M195" s="19">
        <f>IF(ISNA(INDEX($A$37:$T$183,MATCH($B195,$B$37:$B$183,0),13)),"",INDEX($A$37:$T$183,MATCH($B195,$B$37:$B$183,0),13))</f>
        <v>2</v>
      </c>
      <c r="N195" s="19">
        <f t="shared" si="24"/>
        <v>0</v>
      </c>
      <c r="O195" s="19">
        <f t="shared" si="25"/>
        <v>5</v>
      </c>
      <c r="P195" s="19">
        <f t="shared" si="26"/>
        <v>6</v>
      </c>
      <c r="Q195" s="19">
        <f t="shared" si="27"/>
        <v>11</v>
      </c>
      <c r="R195" s="30" t="str">
        <f t="shared" si="28"/>
        <v>E</v>
      </c>
      <c r="S195" s="30">
        <f t="shared" si="29"/>
        <v>0</v>
      </c>
      <c r="T195" s="30">
        <f t="shared" si="30"/>
        <v>0</v>
      </c>
      <c r="U195" s="21" t="s">
        <v>41</v>
      </c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  <c r="HD195" s="102"/>
      <c r="HE195" s="102"/>
      <c r="HF195" s="102"/>
      <c r="HG195" s="102"/>
      <c r="HH195" s="102"/>
      <c r="HI195" s="102"/>
      <c r="HJ195" s="102"/>
      <c r="HK195" s="102"/>
      <c r="HL195" s="102"/>
      <c r="HM195" s="102"/>
      <c r="HN195" s="102"/>
      <c r="HO195" s="102"/>
      <c r="HP195" s="102"/>
      <c r="HQ195" s="102"/>
      <c r="HR195" s="102"/>
      <c r="HS195" s="102"/>
      <c r="HT195" s="102"/>
      <c r="HU195" s="102"/>
      <c r="HV195" s="102"/>
      <c r="HW195" s="102"/>
      <c r="HX195" s="102"/>
      <c r="HY195" s="102"/>
      <c r="HZ195" s="102"/>
      <c r="IA195" s="102"/>
      <c r="IB195" s="102"/>
      <c r="IC195" s="102"/>
      <c r="ID195" s="102"/>
      <c r="IE195" s="102"/>
      <c r="IF195" s="102"/>
      <c r="IG195" s="102"/>
      <c r="IH195" s="102"/>
      <c r="II195" s="102"/>
      <c r="IJ195" s="102"/>
      <c r="IK195" s="102"/>
      <c r="IL195" s="102"/>
      <c r="IM195" s="102"/>
      <c r="IN195" s="102"/>
      <c r="IO195" s="102"/>
      <c r="IP195" s="102"/>
      <c r="IQ195" s="102"/>
      <c r="IR195" s="102"/>
      <c r="IS195" s="102"/>
      <c r="IT195" s="102"/>
      <c r="IU195" s="102"/>
      <c r="IV195" s="102"/>
      <c r="IW195" s="102"/>
      <c r="IX195" s="102"/>
      <c r="IY195" s="102"/>
      <c r="IZ195" s="102"/>
      <c r="JA195" s="102"/>
    </row>
    <row r="196" spans="1:261" ht="12.75" customHeight="1">
      <c r="A196" s="33" t="str">
        <f>IF(ISNA(INDEX($A$37:$T$183,MATCH($B196,$B$37:$B$183,0),1)),"",INDEX($A$37:$T$183,MATCH($B196,$B$37:$B$183,0),1))</f>
        <v>MLM0029</v>
      </c>
      <c r="B196" s="181" t="s">
        <v>109</v>
      </c>
      <c r="C196" s="182"/>
      <c r="D196" s="182"/>
      <c r="E196" s="182"/>
      <c r="F196" s="182"/>
      <c r="G196" s="182"/>
      <c r="H196" s="182"/>
      <c r="I196" s="183"/>
      <c r="J196" s="19">
        <f>IF(ISNA(INDEX($A$37:$T$183,MATCH($B196,$B$37:$B$183,0),10)),"",INDEX($A$37:$T$183,MATCH($B196,$B$37:$B$183,0),10))</f>
        <v>5</v>
      </c>
      <c r="K196" s="19">
        <f>IF(ISNA(INDEX($A$37:$T$183,MATCH($B196,$B$37:$B$183,0),11)),"",INDEX($A$37:$T$183,MATCH($B196,$B$37:$B$183,0),11))</f>
        <v>2</v>
      </c>
      <c r="L196" s="19">
        <f>IF(ISNA(INDEX($A$37:$T$183,MATCH($B196,$B$37:$B$183,0),12)),"",INDEX($A$37:$T$183,MATCH($B196,$B$37:$B$183,0),12))</f>
        <v>2</v>
      </c>
      <c r="M196" s="19">
        <f>IF(ISNA(INDEX($A$37:$T$183,MATCH($B196,$B$37:$B$183,0),13)),"",INDEX($A$37:$T$183,MATCH($B196,$B$37:$B$183,0),13))</f>
        <v>0</v>
      </c>
      <c r="N196" s="19">
        <f t="shared" si="24"/>
        <v>0</v>
      </c>
      <c r="O196" s="19">
        <f t="shared" si="25"/>
        <v>4</v>
      </c>
      <c r="P196" s="19">
        <f t="shared" si="26"/>
        <v>5</v>
      </c>
      <c r="Q196" s="19">
        <f t="shared" si="27"/>
        <v>9</v>
      </c>
      <c r="R196" s="30" t="str">
        <f t="shared" si="28"/>
        <v>E</v>
      </c>
      <c r="S196" s="30">
        <f t="shared" si="29"/>
        <v>0</v>
      </c>
      <c r="T196" s="30">
        <f t="shared" si="30"/>
        <v>0</v>
      </c>
      <c r="U196" s="21" t="s">
        <v>41</v>
      </c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  <c r="HA196" s="102"/>
      <c r="HB196" s="102"/>
      <c r="HC196" s="102"/>
      <c r="HD196" s="102"/>
      <c r="HE196" s="102"/>
      <c r="HF196" s="102"/>
      <c r="HG196" s="102"/>
      <c r="HH196" s="102"/>
      <c r="HI196" s="102"/>
      <c r="HJ196" s="102"/>
      <c r="HK196" s="102"/>
      <c r="HL196" s="102"/>
      <c r="HM196" s="102"/>
      <c r="HN196" s="102"/>
      <c r="HO196" s="102"/>
      <c r="HP196" s="102"/>
      <c r="HQ196" s="102"/>
      <c r="HR196" s="102"/>
      <c r="HS196" s="102"/>
      <c r="HT196" s="102"/>
      <c r="HU196" s="102"/>
      <c r="HV196" s="102"/>
      <c r="HW196" s="102"/>
      <c r="HX196" s="102"/>
      <c r="HY196" s="102"/>
      <c r="HZ196" s="102"/>
      <c r="IA196" s="102"/>
      <c r="IB196" s="102"/>
      <c r="IC196" s="102"/>
      <c r="ID196" s="102"/>
      <c r="IE196" s="102"/>
      <c r="IF196" s="102"/>
      <c r="IG196" s="102"/>
      <c r="IH196" s="102"/>
      <c r="II196" s="102"/>
      <c r="IJ196" s="102"/>
      <c r="IK196" s="102"/>
      <c r="IL196" s="102"/>
      <c r="IM196" s="102"/>
      <c r="IN196" s="102"/>
      <c r="IO196" s="102"/>
      <c r="IP196" s="102"/>
      <c r="IQ196" s="102"/>
      <c r="IR196" s="102"/>
      <c r="IS196" s="102"/>
      <c r="IT196" s="102"/>
      <c r="IU196" s="102"/>
      <c r="IV196" s="102"/>
      <c r="IW196" s="102"/>
      <c r="IX196" s="102"/>
      <c r="IY196" s="102"/>
      <c r="IZ196" s="102"/>
      <c r="JA196" s="102"/>
    </row>
    <row r="197" spans="1:261" ht="12.75" customHeight="1">
      <c r="A197" s="33" t="str">
        <f>IF(ISNA(INDEX($A$37:$T$183,MATCH($B197,$B$37:$B$183,0),1)),"",INDEX($A$37:$T$183,MATCH($B197,$B$37:$B$183,0),1))</f>
        <v>MLM5007</v>
      </c>
      <c r="B197" s="181" t="s">
        <v>244</v>
      </c>
      <c r="C197" s="182"/>
      <c r="D197" s="182"/>
      <c r="E197" s="182"/>
      <c r="F197" s="182"/>
      <c r="G197" s="182"/>
      <c r="H197" s="182"/>
      <c r="I197" s="183"/>
      <c r="J197" s="19">
        <f>IF(ISNA(INDEX($A$37:$T$183,MATCH($B197,$B$37:$B$183,0),10)),"",INDEX($A$37:$T$183,MATCH($B197,$B$37:$B$183,0),10))</f>
        <v>5</v>
      </c>
      <c r="K197" s="19">
        <f>IF(ISNA(INDEX($A$37:$T$183,MATCH($B197,$B$37:$B$183,0),11)),"",INDEX($A$37:$T$183,MATCH($B197,$B$37:$B$183,0),11))</f>
        <v>2</v>
      </c>
      <c r="L197" s="19">
        <f>IF(ISNA(INDEX($A$37:$T$183,MATCH($B197,$B$37:$B$183,0),12)),"",INDEX($A$37:$T$183,MATCH($B197,$B$37:$B$183,0),12))</f>
        <v>0</v>
      </c>
      <c r="M197" s="19">
        <f>IF(ISNA(INDEX($A$37:$T$183,MATCH($B197,$B$37:$B$183,0),13)),"",INDEX($A$37:$T$183,MATCH($B197,$B$37:$B$183,0),13))</f>
        <v>2</v>
      </c>
      <c r="N197" s="19">
        <f t="shared" si="24"/>
        <v>0</v>
      </c>
      <c r="O197" s="19">
        <f t="shared" si="25"/>
        <v>4</v>
      </c>
      <c r="P197" s="19">
        <f t="shared" si="26"/>
        <v>5</v>
      </c>
      <c r="Q197" s="19">
        <f t="shared" si="27"/>
        <v>9</v>
      </c>
      <c r="R197" s="30" t="str">
        <f t="shared" si="28"/>
        <v>E</v>
      </c>
      <c r="S197" s="30">
        <f t="shared" si="29"/>
        <v>0</v>
      </c>
      <c r="T197" s="30">
        <f t="shared" si="30"/>
        <v>0</v>
      </c>
      <c r="U197" s="21" t="s">
        <v>41</v>
      </c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  <c r="HA197" s="102"/>
      <c r="HB197" s="102"/>
      <c r="HC197" s="102"/>
      <c r="HD197" s="102"/>
      <c r="HE197" s="102"/>
      <c r="HF197" s="102"/>
      <c r="HG197" s="102"/>
      <c r="HH197" s="102"/>
      <c r="HI197" s="102"/>
      <c r="HJ197" s="102"/>
      <c r="HK197" s="102"/>
      <c r="HL197" s="102"/>
      <c r="HM197" s="102"/>
      <c r="HN197" s="102"/>
      <c r="HO197" s="102"/>
      <c r="HP197" s="102"/>
      <c r="HQ197" s="102"/>
      <c r="HR197" s="102"/>
      <c r="HS197" s="102"/>
      <c r="HT197" s="102"/>
      <c r="HU197" s="102"/>
      <c r="HV197" s="102"/>
      <c r="HW197" s="102"/>
      <c r="HX197" s="102"/>
      <c r="HY197" s="102"/>
      <c r="HZ197" s="102"/>
      <c r="IA197" s="102"/>
      <c r="IB197" s="102"/>
      <c r="IC197" s="102"/>
      <c r="ID197" s="102"/>
      <c r="IE197" s="102"/>
      <c r="IF197" s="102"/>
      <c r="IG197" s="102"/>
      <c r="IH197" s="102"/>
      <c r="II197" s="102"/>
      <c r="IJ197" s="102"/>
      <c r="IK197" s="102"/>
      <c r="IL197" s="102"/>
      <c r="IM197" s="102"/>
      <c r="IN197" s="102"/>
      <c r="IO197" s="102"/>
      <c r="IP197" s="102"/>
      <c r="IQ197" s="102"/>
      <c r="IR197" s="102"/>
      <c r="IS197" s="102"/>
      <c r="IT197" s="102"/>
      <c r="IU197" s="102"/>
      <c r="IV197" s="102"/>
      <c r="IW197" s="102"/>
      <c r="IX197" s="102"/>
      <c r="IY197" s="102"/>
      <c r="IZ197" s="102"/>
      <c r="JA197" s="102"/>
    </row>
    <row r="198" spans="1:261" ht="15" customHeight="1">
      <c r="A198" s="33" t="str">
        <f>IF(ISNA(INDEX($A$37:$T$183,MATCH($B198,$B$37:$B$183,0),1)),"",INDEX($A$37:$T$183,MATCH($B198,$B$37:$B$183,0),1))</f>
        <v>MLM5023</v>
      </c>
      <c r="B198" s="181" t="s">
        <v>247</v>
      </c>
      <c r="C198" s="182"/>
      <c r="D198" s="182"/>
      <c r="E198" s="182"/>
      <c r="F198" s="182"/>
      <c r="G198" s="182"/>
      <c r="H198" s="182"/>
      <c r="I198" s="183"/>
      <c r="J198" s="19">
        <f>IF(ISNA(INDEX($A$37:$T$183,MATCH($B198,$B$37:$B$183,0),10)),"",INDEX($A$37:$T$183,MATCH($B198,$B$37:$B$183,0),10))</f>
        <v>5</v>
      </c>
      <c r="K198" s="19">
        <f>IF(ISNA(INDEX($A$37:$T$183,MATCH($B198,$B$37:$B$183,0),11)),"",INDEX($A$37:$T$183,MATCH($B198,$B$37:$B$183,0),11))</f>
        <v>2</v>
      </c>
      <c r="L198" s="19">
        <f>IF(ISNA(INDEX($A$37:$T$183,MATCH($B198,$B$37:$B$183,0),12)),"",INDEX($A$37:$T$183,MATCH($B198,$B$37:$B$183,0),12))</f>
        <v>2</v>
      </c>
      <c r="M198" s="19">
        <f>IF(ISNA(INDEX($A$37:$T$183,MATCH($B198,$B$37:$B$183,0),13)),"",INDEX($A$37:$T$183,MATCH($B198,$B$37:$B$183,0),13))</f>
        <v>2</v>
      </c>
      <c r="N198" s="19">
        <f t="shared" si="24"/>
        <v>0</v>
      </c>
      <c r="O198" s="19">
        <f t="shared" si="25"/>
        <v>6</v>
      </c>
      <c r="P198" s="19">
        <f t="shared" si="26"/>
        <v>3</v>
      </c>
      <c r="Q198" s="19">
        <f t="shared" si="27"/>
        <v>9</v>
      </c>
      <c r="R198" s="30" t="str">
        <f t="shared" si="28"/>
        <v>E</v>
      </c>
      <c r="S198" s="30">
        <f t="shared" si="29"/>
        <v>0</v>
      </c>
      <c r="T198" s="30">
        <f t="shared" si="30"/>
        <v>0</v>
      </c>
      <c r="U198" s="60" t="s">
        <v>41</v>
      </c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  <c r="HA198" s="102"/>
      <c r="HB198" s="102"/>
      <c r="HC198" s="102"/>
      <c r="HD198" s="102"/>
      <c r="HE198" s="102"/>
      <c r="HF198" s="102"/>
      <c r="HG198" s="102"/>
      <c r="HH198" s="102"/>
      <c r="HI198" s="102"/>
      <c r="HJ198" s="102"/>
      <c r="HK198" s="102"/>
      <c r="HL198" s="102"/>
      <c r="HM198" s="102"/>
      <c r="HN198" s="102"/>
      <c r="HO198" s="102"/>
      <c r="HP198" s="102"/>
      <c r="HQ198" s="102"/>
      <c r="HR198" s="102"/>
      <c r="HS198" s="102"/>
      <c r="HT198" s="102"/>
      <c r="HU198" s="102"/>
      <c r="HV198" s="102"/>
      <c r="HW198" s="102"/>
      <c r="HX198" s="102"/>
      <c r="HY198" s="102"/>
      <c r="HZ198" s="102"/>
      <c r="IA198" s="102"/>
      <c r="IB198" s="102"/>
      <c r="IC198" s="102"/>
      <c r="ID198" s="102"/>
      <c r="IE198" s="102"/>
      <c r="IF198" s="102"/>
      <c r="IG198" s="102"/>
      <c r="IH198" s="102"/>
      <c r="II198" s="102"/>
      <c r="IJ198" s="102"/>
      <c r="IK198" s="102"/>
      <c r="IL198" s="102"/>
      <c r="IM198" s="102"/>
      <c r="IN198" s="102"/>
      <c r="IO198" s="102"/>
      <c r="IP198" s="102"/>
      <c r="IQ198" s="102"/>
      <c r="IR198" s="102"/>
      <c r="IS198" s="102"/>
      <c r="IT198" s="102"/>
      <c r="IU198" s="102"/>
      <c r="IV198" s="102"/>
      <c r="IW198" s="102"/>
      <c r="IX198" s="102"/>
      <c r="IY198" s="102"/>
      <c r="IZ198" s="102"/>
      <c r="JA198" s="102"/>
    </row>
    <row r="199" spans="1:261" ht="14.25" customHeight="1">
      <c r="A199" s="33" t="str">
        <f>IF(ISNA(INDEX($A$37:$T$176,MATCH($B199,$B$37:$B$176,0),1)),"",INDEX($A$37:$T$176,MATCH($B199,$B$37:$B$176,0),1))</f>
        <v>MLM5011</v>
      </c>
      <c r="B199" s="181" t="s">
        <v>252</v>
      </c>
      <c r="C199" s="182"/>
      <c r="D199" s="182"/>
      <c r="E199" s="182"/>
      <c r="F199" s="182"/>
      <c r="G199" s="182"/>
      <c r="H199" s="182"/>
      <c r="I199" s="183"/>
      <c r="J199" s="19">
        <f>IF(ISNA(INDEX($A$37:$T$176,MATCH($B199,$B$37:$B$176,0),10)),"",INDEX($A$37:$T$176,MATCH($B199,$B$37:$B$176,0),10))</f>
        <v>4</v>
      </c>
      <c r="K199" s="19">
        <f>IF(ISNA(INDEX($A$37:$T$176,MATCH($B199,$B$37:$B$176,0),11)),"",INDEX($A$37:$T$176,MATCH($B199,$B$37:$B$176,0),11))</f>
        <v>2</v>
      </c>
      <c r="L199" s="19">
        <f>IF(ISNA(INDEX($A$37:$T$176,MATCH($B199,$B$37:$B$176,0),12)),"",INDEX($A$37:$T$176,MATCH($B199,$B$37:$B$176,0),12))</f>
        <v>1</v>
      </c>
      <c r="M199" s="19">
        <f>IF(ISNA(INDEX($A$37:$T$176,MATCH($B199,$B$37:$B$176,0),13)),"",INDEX($A$37:$T$176,MATCH($B199,$B$37:$B$176,0),13))</f>
        <v>1</v>
      </c>
      <c r="N199" s="19">
        <f t="shared" si="24"/>
        <v>0</v>
      </c>
      <c r="O199" s="19">
        <f t="shared" si="25"/>
        <v>4</v>
      </c>
      <c r="P199" s="19">
        <f t="shared" si="26"/>
        <v>4</v>
      </c>
      <c r="Q199" s="19">
        <f t="shared" si="27"/>
        <v>8</v>
      </c>
      <c r="R199" s="30" t="s">
        <v>60</v>
      </c>
      <c r="S199" s="30"/>
      <c r="T199" s="30">
        <f t="shared" si="30"/>
        <v>0</v>
      </c>
      <c r="U199" s="60" t="s">
        <v>41</v>
      </c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102"/>
      <c r="GV199" s="102"/>
      <c r="GW199" s="102"/>
      <c r="GX199" s="102"/>
      <c r="GY199" s="102"/>
      <c r="GZ199" s="102"/>
      <c r="HA199" s="102"/>
      <c r="HB199" s="102"/>
      <c r="HC199" s="102"/>
      <c r="HD199" s="102"/>
      <c r="HE199" s="102"/>
      <c r="HF199" s="102"/>
      <c r="HG199" s="102"/>
      <c r="HH199" s="102"/>
      <c r="HI199" s="102"/>
      <c r="HJ199" s="102"/>
      <c r="HK199" s="102"/>
      <c r="HL199" s="102"/>
      <c r="HM199" s="102"/>
      <c r="HN199" s="102"/>
      <c r="HO199" s="102"/>
      <c r="HP199" s="102"/>
      <c r="HQ199" s="102"/>
      <c r="HR199" s="102"/>
      <c r="HS199" s="102"/>
      <c r="HT199" s="102"/>
      <c r="HU199" s="102"/>
      <c r="HV199" s="102"/>
      <c r="HW199" s="102"/>
      <c r="HX199" s="102"/>
      <c r="HY199" s="102"/>
      <c r="HZ199" s="102"/>
      <c r="IA199" s="102"/>
      <c r="IB199" s="102"/>
      <c r="IC199" s="102"/>
      <c r="ID199" s="102"/>
      <c r="IE199" s="102"/>
      <c r="IF199" s="102"/>
      <c r="IG199" s="102"/>
      <c r="IH199" s="102"/>
      <c r="II199" s="102"/>
      <c r="IJ199" s="102"/>
      <c r="IK199" s="102"/>
      <c r="IL199" s="102"/>
      <c r="IM199" s="102"/>
      <c r="IN199" s="102"/>
      <c r="IO199" s="102"/>
      <c r="IP199" s="102"/>
      <c r="IQ199" s="102"/>
      <c r="IR199" s="102"/>
      <c r="IS199" s="102"/>
      <c r="IT199" s="102"/>
      <c r="IU199" s="102"/>
      <c r="IV199" s="102"/>
      <c r="IW199" s="102"/>
      <c r="IX199" s="102"/>
      <c r="IY199" s="102"/>
      <c r="IZ199" s="102"/>
      <c r="JA199" s="102"/>
    </row>
    <row r="200" spans="1:261" ht="38.25" customHeight="1">
      <c r="A200" s="33" t="str">
        <f>IF(ISNA(INDEX($A$37:$T$183,MATCH($B200,$B$37:$B$183,0),1)),"",INDEX($A$37:$T$183,MATCH($B200,$B$37:$B$183,0),1))</f>
        <v>MLM5022</v>
      </c>
      <c r="B200" s="181" t="s">
        <v>87</v>
      </c>
      <c r="C200" s="182"/>
      <c r="D200" s="182"/>
      <c r="E200" s="182"/>
      <c r="F200" s="182"/>
      <c r="G200" s="182"/>
      <c r="H200" s="182"/>
      <c r="I200" s="183"/>
      <c r="J200" s="19">
        <f>IF(ISNA(INDEX($A$37:$T$183,MATCH($B200,$B$37:$B$183,0),10)),"",INDEX($A$37:$T$183,MATCH($B200,$B$37:$B$183,0),10))</f>
        <v>5</v>
      </c>
      <c r="K200" s="19">
        <f>IF(ISNA(INDEX($A$37:$T$183,MATCH($B200,$B$37:$B$183,0),11)),"",INDEX($A$37:$T$183,MATCH($B200,$B$37:$B$183,0),11))</f>
        <v>2</v>
      </c>
      <c r="L200" s="19">
        <f>IF(ISNA(INDEX($A$37:$T$183,MATCH($B200,$B$37:$B$183,0),12)),"",INDEX($A$37:$T$183,MATCH($B200,$B$37:$B$183,0),12))</f>
        <v>1</v>
      </c>
      <c r="M200" s="19">
        <f>IF(ISNA(INDEX($A$37:$T$183,MATCH($B200,$B$37:$B$183,0),13)),"",INDEX($A$37:$T$183,MATCH($B200,$B$37:$B$183,0),13))</f>
        <v>0</v>
      </c>
      <c r="N200" s="19">
        <f t="shared" si="24"/>
        <v>0</v>
      </c>
      <c r="O200" s="19">
        <f t="shared" si="25"/>
        <v>3</v>
      </c>
      <c r="P200" s="19">
        <f t="shared" si="26"/>
        <v>6</v>
      </c>
      <c r="Q200" s="19">
        <f t="shared" si="27"/>
        <v>9</v>
      </c>
      <c r="R200" s="30">
        <f>IF(ISNA(INDEX($A$36:$U$157,MATCH($B200,$B$36:$B$157,0),18)),"",INDEX($A$36:$U$157,MATCH($B200,$B$36:$B$157,0),18))</f>
        <v>0</v>
      </c>
      <c r="S200" s="30" t="str">
        <f>IF(ISNA(INDEX($A$36:$U$157,MATCH($B200,$B$36:$B$157,0),19)),"",INDEX($A$36:$U$157,MATCH($B200,$B$36:$B$157,0),19))</f>
        <v>C</v>
      </c>
      <c r="T200" s="30">
        <f t="shared" si="30"/>
        <v>0</v>
      </c>
      <c r="U200" s="21" t="s">
        <v>41</v>
      </c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  <c r="HA200" s="102"/>
      <c r="HB200" s="102"/>
      <c r="HC200" s="102"/>
      <c r="HD200" s="102"/>
      <c r="HE200" s="102"/>
      <c r="HF200" s="102"/>
      <c r="HG200" s="102"/>
      <c r="HH200" s="102"/>
      <c r="HI200" s="102"/>
      <c r="HJ200" s="102"/>
      <c r="HK200" s="102"/>
      <c r="HL200" s="102"/>
      <c r="HM200" s="102"/>
      <c r="HN200" s="102"/>
      <c r="HO200" s="102"/>
      <c r="HP200" s="102"/>
      <c r="HQ200" s="102"/>
      <c r="HR200" s="102"/>
      <c r="HS200" s="102"/>
      <c r="HT200" s="102"/>
      <c r="HU200" s="102"/>
      <c r="HV200" s="102"/>
      <c r="HW200" s="102"/>
      <c r="HX200" s="102"/>
      <c r="HY200" s="102"/>
      <c r="HZ200" s="102"/>
      <c r="IA200" s="102"/>
      <c r="IB200" s="102"/>
      <c r="IC200" s="102"/>
      <c r="ID200" s="102"/>
      <c r="IE200" s="102"/>
      <c r="IF200" s="102"/>
      <c r="IG200" s="102"/>
      <c r="IH200" s="102"/>
      <c r="II200" s="102"/>
      <c r="IJ200" s="102"/>
      <c r="IK200" s="102"/>
      <c r="IL200" s="102"/>
      <c r="IM200" s="102"/>
      <c r="IN200" s="102"/>
      <c r="IO200" s="102"/>
      <c r="IP200" s="102"/>
      <c r="IQ200" s="102"/>
      <c r="IR200" s="102"/>
      <c r="IS200" s="102"/>
      <c r="IT200" s="102"/>
      <c r="IU200" s="102"/>
      <c r="IV200" s="102"/>
      <c r="IW200" s="102"/>
      <c r="IX200" s="102"/>
      <c r="IY200" s="102"/>
      <c r="IZ200" s="102"/>
      <c r="JA200" s="102"/>
    </row>
    <row r="201" spans="1:261" ht="12.75" customHeight="1">
      <c r="A201" s="33" t="str">
        <f>IF(ISNA(INDEX($A$37:$T$183,MATCH($B201,$B$37:$B$183,0),1)),"",INDEX($A$37:$T$183,MATCH($B201,$B$37:$B$183,0),1))</f>
        <v>MLM0022</v>
      </c>
      <c r="B201" s="181" t="s">
        <v>83</v>
      </c>
      <c r="C201" s="182"/>
      <c r="D201" s="182"/>
      <c r="E201" s="182"/>
      <c r="F201" s="182"/>
      <c r="G201" s="182"/>
      <c r="H201" s="182"/>
      <c r="I201" s="183"/>
      <c r="J201" s="19">
        <f>IF(ISNA(INDEX($A$37:$T$183,MATCH($B201,$B$37:$B$183,0),10)),"",INDEX($A$37:$T$183,MATCH($B201,$B$37:$B$183,0),10))</f>
        <v>5</v>
      </c>
      <c r="K201" s="19">
        <f>IF(ISNA(INDEX($A$37:$T$183,MATCH($B201,$B$37:$B$183,0),11)),"",INDEX($A$37:$T$183,MATCH($B201,$B$37:$B$183,0),11))</f>
        <v>2</v>
      </c>
      <c r="L201" s="19">
        <f>IF(ISNA(INDEX($A$37:$T$183,MATCH($B201,$B$37:$B$183,0),12)),"",INDEX($A$37:$T$183,MATCH($B201,$B$37:$B$183,0),12))</f>
        <v>2</v>
      </c>
      <c r="M201" s="19">
        <f>IF(ISNA(INDEX($A$37:$T$183,MATCH($B201,$B$37:$B$183,0),13)),"",INDEX($A$37:$T$183,MATCH($B201,$B$37:$B$183,0),13))</f>
        <v>0</v>
      </c>
      <c r="N201" s="19">
        <f t="shared" si="24"/>
        <v>0</v>
      </c>
      <c r="O201" s="19">
        <f t="shared" si="25"/>
        <v>4</v>
      </c>
      <c r="P201" s="19">
        <f t="shared" si="26"/>
        <v>5</v>
      </c>
      <c r="Q201" s="19">
        <f t="shared" si="27"/>
        <v>9</v>
      </c>
      <c r="R201" s="30" t="str">
        <f>IF(ISNA(INDEX($A$36:$U$157,MATCH($B201,$B$36:$B$157,0),18)),"",INDEX($A$36:$U$157,MATCH($B201,$B$36:$B$157,0),18))</f>
        <v>E</v>
      </c>
      <c r="S201" s="30">
        <f>IF(ISNA(INDEX($A$36:$U$157,MATCH($B201,$B$36:$B$157,0),19)),"",INDEX($A$36:$U$157,MATCH($B201,$B$36:$B$157,0),19))</f>
        <v>0</v>
      </c>
      <c r="T201" s="30">
        <f t="shared" si="30"/>
        <v>0</v>
      </c>
      <c r="U201" s="21" t="s">
        <v>41</v>
      </c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  <c r="HA201" s="102"/>
      <c r="HB201" s="102"/>
      <c r="HC201" s="102"/>
      <c r="HD201" s="102"/>
      <c r="HE201" s="102"/>
      <c r="HF201" s="102"/>
      <c r="HG201" s="102"/>
      <c r="HH201" s="102"/>
      <c r="HI201" s="102"/>
      <c r="HJ201" s="102"/>
      <c r="HK201" s="102"/>
      <c r="HL201" s="102"/>
      <c r="HM201" s="102"/>
      <c r="HN201" s="102"/>
      <c r="HO201" s="102"/>
      <c r="HP201" s="102"/>
      <c r="HQ201" s="102"/>
      <c r="HR201" s="102"/>
      <c r="HS201" s="102"/>
      <c r="HT201" s="102"/>
      <c r="HU201" s="102"/>
      <c r="HV201" s="102"/>
      <c r="HW201" s="102"/>
      <c r="HX201" s="102"/>
      <c r="HY201" s="102"/>
      <c r="HZ201" s="102"/>
      <c r="IA201" s="102"/>
      <c r="IB201" s="102"/>
      <c r="IC201" s="102"/>
      <c r="ID201" s="102"/>
      <c r="IE201" s="102"/>
      <c r="IF201" s="102"/>
      <c r="IG201" s="102"/>
      <c r="IH201" s="102"/>
      <c r="II201" s="102"/>
      <c r="IJ201" s="102"/>
      <c r="IK201" s="102"/>
      <c r="IL201" s="102"/>
      <c r="IM201" s="102"/>
      <c r="IN201" s="102"/>
      <c r="IO201" s="102"/>
      <c r="IP201" s="102"/>
      <c r="IQ201" s="102"/>
      <c r="IR201" s="102"/>
      <c r="IS201" s="102"/>
      <c r="IT201" s="102"/>
      <c r="IU201" s="102"/>
      <c r="IV201" s="102"/>
      <c r="IW201" s="102"/>
      <c r="IX201" s="102"/>
      <c r="IY201" s="102"/>
      <c r="IZ201" s="102"/>
      <c r="JA201" s="102"/>
    </row>
    <row r="202" spans="1:261" ht="33.75" customHeight="1">
      <c r="A202" s="187" t="s">
        <v>172</v>
      </c>
      <c r="B202" s="188"/>
      <c r="C202" s="188"/>
      <c r="D202" s="188"/>
      <c r="E202" s="188"/>
      <c r="F202" s="188"/>
      <c r="G202" s="188"/>
      <c r="H202" s="188"/>
      <c r="I202" s="189"/>
      <c r="J202" s="24">
        <f>IF(ISNA(SUM(J178:J201)),"",SUM(J178:J201))</f>
        <v>119</v>
      </c>
      <c r="K202" s="24">
        <f t="shared" ref="K202:Q202" si="31">SUM(K178:K201)</f>
        <v>46</v>
      </c>
      <c r="L202" s="24">
        <f t="shared" si="31"/>
        <v>36</v>
      </c>
      <c r="M202" s="24">
        <f t="shared" si="31"/>
        <v>17</v>
      </c>
      <c r="N202" s="24">
        <f t="shared" si="31"/>
        <v>0</v>
      </c>
      <c r="O202" s="24">
        <f t="shared" si="31"/>
        <v>99</v>
      </c>
      <c r="P202" s="24">
        <f t="shared" si="31"/>
        <v>116</v>
      </c>
      <c r="Q202" s="24">
        <f t="shared" si="31"/>
        <v>215</v>
      </c>
      <c r="R202" s="22">
        <f>COUNTIF(R178:R201,"E")</f>
        <v>15</v>
      </c>
      <c r="S202" s="22">
        <f>COUNTIF(S178:S201,"C")</f>
        <v>7</v>
      </c>
      <c r="T202" s="22">
        <f>COUNTIF(T178:T201,"VP")</f>
        <v>2</v>
      </c>
      <c r="U202" s="50">
        <f>(COUNTIF($A$178:$U$201,"DF"))/(COUNTIF($A$178:$U$201,"DF")+COUNTIF($A$210:$U$224,"DS")+COUNTIF($A$234:$U$246,"DC"))</f>
        <v>0.5</v>
      </c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  <c r="HA202" s="102"/>
      <c r="HB202" s="102"/>
      <c r="HC202" s="102"/>
      <c r="HD202" s="102"/>
      <c r="HE202" s="102"/>
      <c r="HF202" s="102"/>
      <c r="HG202" s="102"/>
      <c r="HH202" s="102"/>
      <c r="HI202" s="102"/>
      <c r="HJ202" s="102"/>
      <c r="HK202" s="102"/>
      <c r="HL202" s="102"/>
      <c r="HM202" s="102"/>
      <c r="HN202" s="102"/>
      <c r="HO202" s="102"/>
      <c r="HP202" s="102"/>
      <c r="HQ202" s="102"/>
      <c r="HR202" s="102"/>
      <c r="HS202" s="102"/>
      <c r="HT202" s="102"/>
      <c r="HU202" s="102"/>
      <c r="HV202" s="102"/>
      <c r="HW202" s="102"/>
      <c r="HX202" s="102"/>
      <c r="HY202" s="102"/>
      <c r="HZ202" s="102"/>
      <c r="IA202" s="102"/>
      <c r="IB202" s="102"/>
      <c r="IC202" s="102"/>
      <c r="ID202" s="102"/>
      <c r="IE202" s="102"/>
      <c r="IF202" s="102"/>
      <c r="IG202" s="102"/>
      <c r="IH202" s="102"/>
      <c r="II202" s="102"/>
      <c r="IJ202" s="102"/>
      <c r="IK202" s="102"/>
      <c r="IL202" s="102"/>
      <c r="IM202" s="102"/>
      <c r="IN202" s="102"/>
      <c r="IO202" s="102"/>
      <c r="IP202" s="102"/>
      <c r="IQ202" s="102"/>
      <c r="IR202" s="102"/>
      <c r="IS202" s="102"/>
      <c r="IT202" s="102"/>
      <c r="IU202" s="102"/>
      <c r="IV202" s="102"/>
      <c r="IW202" s="102"/>
      <c r="IX202" s="102"/>
      <c r="IY202" s="102"/>
      <c r="IZ202" s="102"/>
      <c r="JA202" s="102"/>
    </row>
    <row r="203" spans="1:261">
      <c r="A203" s="190" t="s">
        <v>173</v>
      </c>
      <c r="B203" s="191"/>
      <c r="C203" s="191"/>
      <c r="D203" s="191"/>
      <c r="E203" s="191"/>
      <c r="F203" s="191"/>
      <c r="G203" s="191"/>
      <c r="H203" s="191"/>
      <c r="I203" s="191"/>
      <c r="J203" s="192"/>
      <c r="K203" s="24">
        <f t="shared" ref="K203:Q203" si="32">K202*14</f>
        <v>644</v>
      </c>
      <c r="L203" s="24">
        <f t="shared" si="32"/>
        <v>504</v>
      </c>
      <c r="M203" s="24">
        <f t="shared" si="32"/>
        <v>238</v>
      </c>
      <c r="N203" s="24">
        <f t="shared" si="32"/>
        <v>0</v>
      </c>
      <c r="O203" s="24">
        <f t="shared" si="32"/>
        <v>1386</v>
      </c>
      <c r="P203" s="24">
        <f t="shared" si="32"/>
        <v>1624</v>
      </c>
      <c r="Q203" s="24">
        <f t="shared" si="32"/>
        <v>3010</v>
      </c>
      <c r="R203" s="196"/>
      <c r="S203" s="197"/>
      <c r="T203" s="197"/>
      <c r="U203" s="198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  <c r="FX203" s="102"/>
      <c r="FY203" s="102"/>
      <c r="FZ203" s="102"/>
      <c r="GA203" s="102"/>
      <c r="GB203" s="102"/>
      <c r="GC203" s="102"/>
      <c r="GD203" s="102"/>
      <c r="GE203" s="102"/>
      <c r="GF203" s="102"/>
      <c r="GG203" s="102"/>
      <c r="GH203" s="102"/>
      <c r="GI203" s="102"/>
      <c r="GJ203" s="102"/>
      <c r="GK203" s="102"/>
      <c r="GL203" s="102"/>
      <c r="GM203" s="102"/>
      <c r="GN203" s="102"/>
      <c r="GO203" s="102"/>
      <c r="GP203" s="102"/>
      <c r="GQ203" s="102"/>
      <c r="GR203" s="102"/>
      <c r="GS203" s="102"/>
      <c r="GT203" s="102"/>
      <c r="GU203" s="102"/>
      <c r="GV203" s="102"/>
      <c r="GW203" s="102"/>
      <c r="GX203" s="102"/>
      <c r="GY203" s="102"/>
      <c r="GZ203" s="102"/>
      <c r="HA203" s="102"/>
      <c r="HB203" s="102"/>
      <c r="HC203" s="102"/>
      <c r="HD203" s="102"/>
      <c r="HE203" s="102"/>
      <c r="HF203" s="102"/>
      <c r="HG203" s="102"/>
      <c r="HH203" s="102"/>
      <c r="HI203" s="102"/>
      <c r="HJ203" s="102"/>
      <c r="HK203" s="102"/>
      <c r="HL203" s="102"/>
      <c r="HM203" s="102"/>
      <c r="HN203" s="102"/>
      <c r="HO203" s="102"/>
      <c r="HP203" s="102"/>
      <c r="HQ203" s="102"/>
      <c r="HR203" s="102"/>
      <c r="HS203" s="102"/>
      <c r="HT203" s="102"/>
      <c r="HU203" s="102"/>
      <c r="HV203" s="102"/>
      <c r="HW203" s="102"/>
      <c r="HX203" s="102"/>
      <c r="HY203" s="102"/>
      <c r="HZ203" s="102"/>
      <c r="IA203" s="102"/>
      <c r="IB203" s="102"/>
      <c r="IC203" s="102"/>
      <c r="ID203" s="102"/>
      <c r="IE203" s="102"/>
      <c r="IF203" s="102"/>
      <c r="IG203" s="102"/>
      <c r="IH203" s="102"/>
      <c r="II203" s="102"/>
      <c r="IJ203" s="102"/>
      <c r="IK203" s="102"/>
      <c r="IL203" s="102"/>
      <c r="IM203" s="102"/>
      <c r="IN203" s="102"/>
      <c r="IO203" s="102"/>
      <c r="IP203" s="102"/>
      <c r="IQ203" s="102"/>
      <c r="IR203" s="102"/>
      <c r="IS203" s="102"/>
      <c r="IT203" s="102"/>
      <c r="IU203" s="102"/>
      <c r="IV203" s="102"/>
      <c r="IW203" s="102"/>
      <c r="IX203" s="102"/>
      <c r="IY203" s="102"/>
      <c r="IZ203" s="102"/>
      <c r="JA203" s="102"/>
    </row>
    <row r="204" spans="1:261">
      <c r="A204" s="193"/>
      <c r="B204" s="194"/>
      <c r="C204" s="194"/>
      <c r="D204" s="194"/>
      <c r="E204" s="194"/>
      <c r="F204" s="194"/>
      <c r="G204" s="194"/>
      <c r="H204" s="194"/>
      <c r="I204" s="194"/>
      <c r="J204" s="195"/>
      <c r="K204" s="202">
        <f>SUM(K203:N203)</f>
        <v>1386</v>
      </c>
      <c r="L204" s="203"/>
      <c r="M204" s="203"/>
      <c r="N204" s="204"/>
      <c r="O204" s="205">
        <f>Q203</f>
        <v>3010</v>
      </c>
      <c r="P204" s="206"/>
      <c r="Q204" s="207"/>
      <c r="R204" s="199"/>
      <c r="S204" s="200"/>
      <c r="T204" s="200"/>
      <c r="U204" s="201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  <c r="GC204" s="102"/>
      <c r="GD204" s="102"/>
      <c r="GE204" s="102"/>
      <c r="GF204" s="102"/>
      <c r="GG204" s="102"/>
      <c r="GH204" s="102"/>
      <c r="GI204" s="102"/>
      <c r="GJ204" s="102"/>
      <c r="GK204" s="102"/>
      <c r="GL204" s="102"/>
      <c r="GM204" s="102"/>
      <c r="GN204" s="102"/>
      <c r="GO204" s="102"/>
      <c r="GP204" s="102"/>
      <c r="GQ204" s="102"/>
      <c r="GR204" s="102"/>
      <c r="GS204" s="102"/>
      <c r="GT204" s="102"/>
      <c r="GU204" s="102"/>
      <c r="GV204" s="102"/>
      <c r="GW204" s="102"/>
      <c r="GX204" s="102"/>
      <c r="GY204" s="102"/>
      <c r="GZ204" s="102"/>
      <c r="HA204" s="102"/>
      <c r="HB204" s="102"/>
      <c r="HC204" s="102"/>
      <c r="HD204" s="102"/>
      <c r="HE204" s="102"/>
      <c r="HF204" s="102"/>
      <c r="HG204" s="102"/>
      <c r="HH204" s="102"/>
      <c r="HI204" s="102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  <c r="IX204" s="102"/>
      <c r="IY204" s="102"/>
      <c r="IZ204" s="102"/>
      <c r="JA204" s="102"/>
    </row>
    <row r="205" spans="1:261">
      <c r="B205" s="2"/>
      <c r="C205" s="2"/>
      <c r="D205" s="2"/>
      <c r="E205" s="2"/>
      <c r="F205" s="2"/>
      <c r="G205" s="2"/>
      <c r="M205" s="9"/>
      <c r="N205" s="9"/>
      <c r="O205" s="9"/>
      <c r="P205" s="9"/>
      <c r="Q205" s="9"/>
      <c r="R205" s="9"/>
      <c r="S205" s="9"/>
      <c r="T205" s="9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  <c r="GC205" s="102"/>
      <c r="GD205" s="102"/>
      <c r="GE205" s="102"/>
      <c r="GF205" s="102"/>
      <c r="GG205" s="102"/>
      <c r="GH205" s="102"/>
      <c r="GI205" s="102"/>
      <c r="GJ205" s="102"/>
      <c r="GK205" s="102"/>
      <c r="GL205" s="102"/>
      <c r="GM205" s="102"/>
      <c r="GN205" s="102"/>
      <c r="GO205" s="102"/>
      <c r="GP205" s="102"/>
      <c r="GQ205" s="102"/>
      <c r="GR205" s="102"/>
      <c r="GS205" s="102"/>
      <c r="GT205" s="102"/>
      <c r="GU205" s="102"/>
      <c r="GV205" s="102"/>
      <c r="GW205" s="102"/>
      <c r="GX205" s="102"/>
      <c r="GY205" s="102"/>
      <c r="GZ205" s="102"/>
      <c r="HA205" s="102"/>
      <c r="HB205" s="102"/>
      <c r="HC205" s="102"/>
      <c r="HD205" s="102"/>
      <c r="HE205" s="102"/>
      <c r="HF205" s="102"/>
      <c r="HG205" s="102"/>
      <c r="HH205" s="102"/>
      <c r="HI205" s="102"/>
      <c r="HJ205" s="102"/>
      <c r="HK205" s="102"/>
      <c r="HL205" s="102"/>
      <c r="HM205" s="102"/>
      <c r="HN205" s="102"/>
      <c r="HO205" s="102"/>
      <c r="HP205" s="102"/>
      <c r="HQ205" s="102"/>
      <c r="HR205" s="102"/>
      <c r="HS205" s="102"/>
      <c r="HT205" s="102"/>
      <c r="HU205" s="102"/>
      <c r="HV205" s="102"/>
      <c r="HW205" s="102"/>
      <c r="HX205" s="102"/>
      <c r="HY205" s="102"/>
      <c r="HZ205" s="102"/>
      <c r="IA205" s="102"/>
      <c r="IB205" s="102"/>
      <c r="IC205" s="102"/>
      <c r="ID205" s="102"/>
      <c r="IE205" s="102"/>
      <c r="IF205" s="102"/>
      <c r="IG205" s="102"/>
      <c r="IH205" s="102"/>
      <c r="II205" s="102"/>
      <c r="IJ205" s="102"/>
      <c r="IK205" s="102"/>
      <c r="IL205" s="102"/>
      <c r="IM205" s="102"/>
      <c r="IN205" s="102"/>
      <c r="IO205" s="102"/>
      <c r="IP205" s="102"/>
      <c r="IQ205" s="102"/>
      <c r="IR205" s="102"/>
      <c r="IS205" s="102"/>
      <c r="IT205" s="102"/>
      <c r="IU205" s="102"/>
      <c r="IV205" s="102"/>
      <c r="IW205" s="102"/>
      <c r="IX205" s="102"/>
      <c r="IY205" s="102"/>
      <c r="IZ205" s="102"/>
      <c r="JA205" s="102"/>
    </row>
    <row r="206" spans="1:261" ht="12.75" customHeight="1">
      <c r="A206" s="299" t="s">
        <v>273</v>
      </c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1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  <c r="IJ206" s="102"/>
      <c r="IK206" s="102"/>
      <c r="IL206" s="102"/>
      <c r="IM206" s="102"/>
      <c r="IN206" s="102"/>
      <c r="IO206" s="102"/>
      <c r="IP206" s="102"/>
      <c r="IQ206" s="102"/>
      <c r="IR206" s="102"/>
      <c r="IS206" s="102"/>
      <c r="IT206" s="102"/>
      <c r="IU206" s="102"/>
      <c r="IV206" s="102"/>
      <c r="IW206" s="102"/>
      <c r="IX206" s="102"/>
      <c r="IY206" s="102"/>
      <c r="IZ206" s="102"/>
      <c r="JA206" s="102"/>
    </row>
    <row r="207" spans="1:261">
      <c r="A207" s="305" t="s">
        <v>47</v>
      </c>
      <c r="B207" s="307" t="s">
        <v>48</v>
      </c>
      <c r="C207" s="308"/>
      <c r="D207" s="308"/>
      <c r="E207" s="308"/>
      <c r="F207" s="308"/>
      <c r="G207" s="308"/>
      <c r="H207" s="308"/>
      <c r="I207" s="309"/>
      <c r="J207" s="313" t="s">
        <v>49</v>
      </c>
      <c r="K207" s="302" t="s">
        <v>50</v>
      </c>
      <c r="L207" s="303"/>
      <c r="M207" s="303"/>
      <c r="N207" s="304"/>
      <c r="O207" s="302" t="s">
        <v>51</v>
      </c>
      <c r="P207" s="303"/>
      <c r="Q207" s="304"/>
      <c r="R207" s="302" t="s">
        <v>52</v>
      </c>
      <c r="S207" s="303"/>
      <c r="T207" s="304"/>
      <c r="U207" s="313" t="s">
        <v>53</v>
      </c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  <c r="HL207" s="102"/>
      <c r="HM207" s="102"/>
      <c r="HN207" s="102"/>
      <c r="HO207" s="102"/>
      <c r="HP207" s="102"/>
      <c r="HQ207" s="102"/>
      <c r="HR207" s="102"/>
      <c r="HS207" s="102"/>
      <c r="HT207" s="102"/>
      <c r="HU207" s="102"/>
      <c r="HV207" s="102"/>
      <c r="HW207" s="102"/>
      <c r="HX207" s="102"/>
      <c r="HY207" s="102"/>
      <c r="HZ207" s="102"/>
      <c r="IA207" s="102"/>
      <c r="IB207" s="102"/>
      <c r="IC207" s="102"/>
      <c r="ID207" s="102"/>
      <c r="IE207" s="102"/>
      <c r="IF207" s="102"/>
      <c r="IG207" s="102"/>
      <c r="IH207" s="102"/>
      <c r="II207" s="102"/>
      <c r="IJ207" s="102"/>
      <c r="IK207" s="102"/>
      <c r="IL207" s="102"/>
      <c r="IM207" s="102"/>
      <c r="IN207" s="102"/>
      <c r="IO207" s="102"/>
      <c r="IP207" s="102"/>
      <c r="IQ207" s="102"/>
      <c r="IR207" s="102"/>
      <c r="IS207" s="102"/>
      <c r="IT207" s="102"/>
      <c r="IU207" s="102"/>
      <c r="IV207" s="102"/>
      <c r="IW207" s="102"/>
      <c r="IX207" s="102"/>
      <c r="IY207" s="102"/>
      <c r="IZ207" s="102"/>
      <c r="JA207" s="102"/>
    </row>
    <row r="208" spans="1:261" ht="12.75" customHeight="1">
      <c r="A208" s="306"/>
      <c r="B208" s="310"/>
      <c r="C208" s="311"/>
      <c r="D208" s="311"/>
      <c r="E208" s="311"/>
      <c r="F208" s="311"/>
      <c r="G208" s="311"/>
      <c r="H208" s="311"/>
      <c r="I208" s="312"/>
      <c r="J208" s="314"/>
      <c r="K208" s="76" t="s">
        <v>54</v>
      </c>
      <c r="L208" s="76" t="s">
        <v>55</v>
      </c>
      <c r="M208" s="76" t="s">
        <v>56</v>
      </c>
      <c r="N208" s="76" t="s">
        <v>57</v>
      </c>
      <c r="O208" s="76" t="s">
        <v>58</v>
      </c>
      <c r="P208" s="76" t="s">
        <v>32</v>
      </c>
      <c r="Q208" s="76" t="s">
        <v>59</v>
      </c>
      <c r="R208" s="76" t="s">
        <v>60</v>
      </c>
      <c r="S208" s="76" t="s">
        <v>54</v>
      </c>
      <c r="T208" s="76" t="s">
        <v>61</v>
      </c>
      <c r="U208" s="314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  <c r="GC208" s="102"/>
      <c r="GD208" s="102"/>
      <c r="GE208" s="102"/>
      <c r="GF208" s="102"/>
      <c r="GG208" s="102"/>
      <c r="GH208" s="102"/>
      <c r="GI208" s="102"/>
      <c r="GJ208" s="102"/>
      <c r="GK208" s="102"/>
      <c r="GL208" s="102"/>
      <c r="GM208" s="102"/>
      <c r="GN208" s="102"/>
      <c r="GO208" s="102"/>
      <c r="GP208" s="102"/>
      <c r="GQ208" s="102"/>
      <c r="GR208" s="102"/>
      <c r="GS208" s="102"/>
      <c r="GT208" s="102"/>
      <c r="GU208" s="102"/>
      <c r="GV208" s="102"/>
      <c r="GW208" s="102"/>
      <c r="GX208" s="102"/>
      <c r="GY208" s="102"/>
      <c r="GZ208" s="102"/>
      <c r="HA208" s="102"/>
      <c r="HB208" s="102"/>
      <c r="HC208" s="102"/>
      <c r="HD208" s="102"/>
      <c r="HE208" s="102"/>
      <c r="HF208" s="102"/>
      <c r="HG208" s="102"/>
      <c r="HH208" s="102"/>
      <c r="HI208" s="102"/>
      <c r="HJ208" s="102"/>
      <c r="HK208" s="102"/>
      <c r="HL208" s="102"/>
      <c r="HM208" s="102"/>
      <c r="HN208" s="102"/>
      <c r="HO208" s="102"/>
      <c r="HP208" s="102"/>
      <c r="HQ208" s="102"/>
      <c r="HR208" s="102"/>
      <c r="HS208" s="102"/>
      <c r="HT208" s="102"/>
      <c r="HU208" s="102"/>
      <c r="HV208" s="102"/>
      <c r="HW208" s="102"/>
      <c r="HX208" s="102"/>
      <c r="HY208" s="102"/>
      <c r="HZ208" s="102"/>
      <c r="IA208" s="102"/>
      <c r="IB208" s="102"/>
      <c r="IC208" s="102"/>
      <c r="ID208" s="102"/>
      <c r="IE208" s="102"/>
      <c r="IF208" s="102"/>
      <c r="IG208" s="102"/>
      <c r="IH208" s="102"/>
      <c r="II208" s="102"/>
      <c r="IJ208" s="102"/>
      <c r="IK208" s="102"/>
      <c r="IL208" s="102"/>
      <c r="IM208" s="102"/>
      <c r="IN208" s="102"/>
      <c r="IO208" s="102"/>
      <c r="IP208" s="102"/>
      <c r="IQ208" s="102"/>
      <c r="IR208" s="102"/>
      <c r="IS208" s="102"/>
      <c r="IT208" s="102"/>
      <c r="IU208" s="102"/>
      <c r="IV208" s="102"/>
      <c r="IW208" s="102"/>
      <c r="IX208" s="102"/>
      <c r="IY208" s="102"/>
      <c r="IZ208" s="102"/>
      <c r="JA208" s="102"/>
    </row>
    <row r="209" spans="1:261">
      <c r="A209" s="299" t="s">
        <v>190</v>
      </c>
      <c r="B209" s="300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1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  <c r="FX209" s="102"/>
      <c r="FY209" s="102"/>
      <c r="FZ209" s="102"/>
      <c r="GA209" s="102"/>
      <c r="GB209" s="102"/>
      <c r="GC209" s="102"/>
      <c r="GD209" s="102"/>
      <c r="GE209" s="102"/>
      <c r="GF209" s="102"/>
      <c r="GG209" s="102"/>
      <c r="GH209" s="102"/>
      <c r="GI209" s="102"/>
      <c r="GJ209" s="102"/>
      <c r="GK209" s="102"/>
      <c r="GL209" s="102"/>
      <c r="GM209" s="102"/>
      <c r="GN209" s="102"/>
      <c r="GO209" s="102"/>
      <c r="GP209" s="102"/>
      <c r="GQ209" s="102"/>
      <c r="GR209" s="102"/>
      <c r="GS209" s="102"/>
      <c r="GT209" s="102"/>
      <c r="GU209" s="102"/>
      <c r="GV209" s="102"/>
      <c r="GW209" s="102"/>
      <c r="GX209" s="102"/>
      <c r="GY209" s="102"/>
      <c r="GZ209" s="102"/>
      <c r="HA209" s="102"/>
      <c r="HB209" s="102"/>
      <c r="HC209" s="102"/>
      <c r="HD209" s="102"/>
      <c r="HE209" s="102"/>
      <c r="HF209" s="102"/>
      <c r="HG209" s="102"/>
      <c r="HH209" s="102"/>
      <c r="HI209" s="102"/>
      <c r="HJ209" s="102"/>
      <c r="HK209" s="102"/>
      <c r="HL209" s="102"/>
      <c r="HM209" s="102"/>
      <c r="HN209" s="102"/>
      <c r="HO209" s="102"/>
      <c r="HP209" s="102"/>
      <c r="HQ209" s="102"/>
      <c r="HR209" s="102"/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  <c r="IC209" s="102"/>
      <c r="ID209" s="102"/>
      <c r="IE209" s="102"/>
      <c r="IF209" s="102"/>
      <c r="IG209" s="102"/>
      <c r="IH209" s="102"/>
      <c r="II209" s="102"/>
      <c r="IJ209" s="102"/>
      <c r="IK209" s="102"/>
      <c r="IL209" s="102"/>
      <c r="IM209" s="102"/>
      <c r="IN209" s="102"/>
      <c r="IO209" s="102"/>
      <c r="IP209" s="102"/>
      <c r="IQ209" s="102"/>
      <c r="IR209" s="102"/>
      <c r="IS209" s="102"/>
      <c r="IT209" s="102"/>
      <c r="IU209" s="102"/>
      <c r="IV209" s="102"/>
      <c r="IW209" s="102"/>
      <c r="IX209" s="102"/>
      <c r="IY209" s="102"/>
      <c r="IZ209" s="102"/>
      <c r="JA209" s="102"/>
    </row>
    <row r="210" spans="1:261">
      <c r="A210" s="93" t="str">
        <f>IF(ISNA(INDEX($A$37:$T$176,MATCH($B210,$B$37:$B$176,0),1)),"",INDEX($A$37:$T$176,MATCH($B210,$B$37:$B$176,0),1))</f>
        <v>MLM5027</v>
      </c>
      <c r="B210" s="296" t="s">
        <v>240</v>
      </c>
      <c r="C210" s="297"/>
      <c r="D210" s="297"/>
      <c r="E210" s="297"/>
      <c r="F210" s="297"/>
      <c r="G210" s="297"/>
      <c r="H210" s="297"/>
      <c r="I210" s="298"/>
      <c r="J210" s="19">
        <f>IF(ISNA(INDEX($A$37:$T$176,MATCH($B210,$B$37:$B$176,0),10)),"",INDEX($A$37:$T$176,MATCH($B210,$B$37:$B$176,0),10))</f>
        <v>5</v>
      </c>
      <c r="K210" s="19">
        <f>IF(ISNA(INDEX($A$37:$T$176,MATCH($B210,$B$37:$B$176,0),11)),"",INDEX($A$37:$T$176,MATCH($B210,$B$37:$B$176,0),11))</f>
        <v>2</v>
      </c>
      <c r="L210" s="19">
        <f>IF(ISNA(INDEX($A$37:$T$176,MATCH($B210,$B$37:$B$176,0),12)),"",INDEX($A$37:$T$176,MATCH($B210,$B$37:$B$176,0),12))</f>
        <v>1</v>
      </c>
      <c r="M210" s="19">
        <f>IF(ISNA(INDEX($A$37:$T$176,MATCH($B210,$B$37:$B$176,0),13)),"",INDEX($A$37:$T$176,MATCH($B210,$B$37:$B$176,0),13))</f>
        <v>1</v>
      </c>
      <c r="N210" s="19">
        <f t="shared" ref="N210:N216" si="33">IF(ISNA(INDEX($A$36:$U$157,MATCH($B210,$B$36:$B$157,0),14)),"",INDEX($A$36:$U$157,MATCH($B210,$B$36:$B$157,0),14))</f>
        <v>0</v>
      </c>
      <c r="O210" s="19">
        <f t="shared" ref="O210:O216" si="34">IF(ISNA(INDEX($A$36:$U$157,MATCH($B210,$B$36:$B$157,0),15)),"",INDEX($A$36:$U$157,MATCH($B210,$B$36:$B$157,0),15))</f>
        <v>4</v>
      </c>
      <c r="P210" s="19">
        <f t="shared" ref="P210:P216" si="35">IF(ISNA(INDEX($A$36:$U$157,MATCH($B210,$B$36:$B$157,0),16)),"",INDEX($A$36:$U$157,MATCH($B210,$B$36:$B$157,0),16))</f>
        <v>5</v>
      </c>
      <c r="Q210" s="19">
        <f t="shared" ref="Q210:Q216" si="36">IF(ISNA(INDEX($A$36:$U$157,MATCH($B210,$B$36:$B$157,0),17)),"",INDEX($A$36:$U$157,MATCH($B210,$B$36:$B$157,0),17))</f>
        <v>9</v>
      </c>
      <c r="R210" s="30" t="str">
        <f>IF(ISNA(INDEX($A$36:$U$157,MATCH($B210,$B$36:$B$157,0),18)),"",INDEX($A$36:$U$157,MATCH($B210,$B$36:$B$157,0),18))</f>
        <v>E</v>
      </c>
      <c r="S210" s="30">
        <f>IF(ISNA(INDEX($A$36:$U$157,MATCH($B210,$B$36:$B$157,0),19)),"",INDEX($A$36:$U$157,MATCH($B210,$B$36:$B$157,0),19))</f>
        <v>0</v>
      </c>
      <c r="T210" s="30">
        <f>IF(ISNA(INDEX($A$36:$U$157,MATCH($B210,$B$36:$B$157,0),20)),"",INDEX($A$36:$U$157,MATCH($B210,$B$36:$B$157,0),20))</f>
        <v>0</v>
      </c>
      <c r="U210" s="60" t="s">
        <v>43</v>
      </c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  <c r="IJ210" s="102"/>
      <c r="IK210" s="102"/>
      <c r="IL210" s="102"/>
      <c r="IM210" s="102"/>
      <c r="IN210" s="102"/>
      <c r="IO210" s="102"/>
      <c r="IP210" s="102"/>
      <c r="IQ210" s="102"/>
      <c r="IR210" s="102"/>
      <c r="IS210" s="102"/>
      <c r="IT210" s="102"/>
      <c r="IU210" s="102"/>
      <c r="IV210" s="102"/>
      <c r="IW210" s="102"/>
      <c r="IX210" s="102"/>
      <c r="IY210" s="102"/>
      <c r="IZ210" s="102"/>
      <c r="JA210" s="102"/>
    </row>
    <row r="211" spans="1:261">
      <c r="A211" s="33" t="str">
        <f>IF(ISNA(INDEX($A$37:$T$176,MATCH($B211,$B$37:$B$176,0),1)),"",INDEX($A$37:$T$176,MATCH($B211,$B$37:$B$176,0),1))</f>
        <v>MLM5004</v>
      </c>
      <c r="B211" s="296" t="s">
        <v>242</v>
      </c>
      <c r="C211" s="297"/>
      <c r="D211" s="297"/>
      <c r="E211" s="297"/>
      <c r="F211" s="297"/>
      <c r="G211" s="297"/>
      <c r="H211" s="297"/>
      <c r="I211" s="298"/>
      <c r="J211" s="19">
        <f>IF(ISNA(INDEX($A$37:$T$176,MATCH($B211,$B$37:$B$176,0),10)),"",INDEX($A$37:$T$176,MATCH($B211,$B$37:$B$176,0),10))</f>
        <v>5</v>
      </c>
      <c r="K211" s="19">
        <f>IF(ISNA(INDEX($A$37:$T$176,MATCH($B211,$B$37:$B$176,0),11)),"",INDEX($A$37:$T$176,MATCH($B211,$B$37:$B$176,0),11))</f>
        <v>2</v>
      </c>
      <c r="L211" s="19">
        <f>IF(ISNA(INDEX($A$37:$T$176,MATCH($B211,$B$37:$B$176,0),12)),"",INDEX($A$37:$T$176,MATCH($B211,$B$37:$B$176,0),12))</f>
        <v>1</v>
      </c>
      <c r="M211" s="19">
        <f>IF(ISNA(INDEX($A$37:$T$176,MATCH($B211,$B$37:$B$176,0),13)),"",INDEX($A$37:$T$176,MATCH($B211,$B$37:$B$176,0),13))</f>
        <v>1</v>
      </c>
      <c r="N211" s="19">
        <f t="shared" si="33"/>
        <v>0</v>
      </c>
      <c r="O211" s="19">
        <f t="shared" si="34"/>
        <v>4</v>
      </c>
      <c r="P211" s="19">
        <f t="shared" si="35"/>
        <v>5</v>
      </c>
      <c r="Q211" s="19">
        <f t="shared" si="36"/>
        <v>9</v>
      </c>
      <c r="R211" s="30" t="str">
        <f>IF(ISNA(INDEX($A$36:$U$157,MATCH($B211,$B$36:$B$157,0),18)),"",INDEX($A$36:$U$157,MATCH($B211,$B$36:$B$157,0),18))</f>
        <v>E</v>
      </c>
      <c r="S211" s="30">
        <f>IF(ISNA(INDEX($A$36:$U$157,MATCH($B211,$B$36:$B$157,0),19)),"",INDEX($A$36:$U$157,MATCH($B211,$B$36:$B$157,0),19))</f>
        <v>0</v>
      </c>
      <c r="T211" s="30">
        <f>IF(ISNA(INDEX($A$36:$U$157,MATCH($B211,$B$36:$B$157,0),20)),"",INDEX($A$36:$U$157,MATCH($B211,$B$36:$B$157,0),20))</f>
        <v>0</v>
      </c>
      <c r="U211" s="60" t="s">
        <v>43</v>
      </c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  <c r="FE211" s="102"/>
      <c r="FF211" s="102"/>
      <c r="FG211" s="102"/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102"/>
      <c r="FR211" s="102"/>
      <c r="FS211" s="102"/>
      <c r="FT211" s="102"/>
      <c r="FU211" s="102"/>
      <c r="FV211" s="102"/>
      <c r="FW211" s="102"/>
      <c r="FX211" s="102"/>
      <c r="FY211" s="102"/>
      <c r="FZ211" s="102"/>
      <c r="GA211" s="102"/>
      <c r="GB211" s="102"/>
      <c r="GC211" s="102"/>
      <c r="GD211" s="102"/>
      <c r="GE211" s="102"/>
      <c r="GF211" s="102"/>
      <c r="GG211" s="102"/>
      <c r="GH211" s="102"/>
      <c r="GI211" s="102"/>
      <c r="GJ211" s="102"/>
      <c r="GK211" s="102"/>
      <c r="GL211" s="102"/>
      <c r="GM211" s="102"/>
      <c r="GN211" s="102"/>
      <c r="GO211" s="102"/>
      <c r="GP211" s="102"/>
      <c r="GQ211" s="102"/>
      <c r="GR211" s="102"/>
      <c r="GS211" s="102"/>
      <c r="GT211" s="102"/>
      <c r="GU211" s="102"/>
      <c r="GV211" s="102"/>
      <c r="GW211" s="102"/>
      <c r="GX211" s="102"/>
      <c r="GY211" s="102"/>
      <c r="GZ211" s="102"/>
      <c r="HA211" s="102"/>
      <c r="HB211" s="102"/>
      <c r="HC211" s="102"/>
      <c r="HD211" s="102"/>
      <c r="HE211" s="102"/>
      <c r="HF211" s="102"/>
      <c r="HG211" s="102"/>
      <c r="HH211" s="102"/>
      <c r="HI211" s="102"/>
      <c r="HJ211" s="102"/>
      <c r="HK211" s="102"/>
      <c r="HL211" s="102"/>
      <c r="HM211" s="102"/>
      <c r="HN211" s="102"/>
      <c r="HO211" s="102"/>
      <c r="HP211" s="102"/>
      <c r="HQ211" s="102"/>
      <c r="HR211" s="102"/>
      <c r="HS211" s="102"/>
      <c r="HT211" s="102"/>
      <c r="HU211" s="102"/>
      <c r="HV211" s="102"/>
      <c r="HW211" s="102"/>
      <c r="HX211" s="102"/>
      <c r="HY211" s="102"/>
      <c r="HZ211" s="102"/>
      <c r="IA211" s="102"/>
      <c r="IB211" s="102"/>
      <c r="IC211" s="102"/>
      <c r="ID211" s="102"/>
      <c r="IE211" s="102"/>
      <c r="IF211" s="102"/>
      <c r="IG211" s="102"/>
      <c r="IH211" s="102"/>
      <c r="II211" s="102"/>
      <c r="IJ211" s="102"/>
      <c r="IK211" s="102"/>
      <c r="IL211" s="102"/>
      <c r="IM211" s="102"/>
      <c r="IN211" s="102"/>
      <c r="IO211" s="102"/>
      <c r="IP211" s="102"/>
      <c r="IQ211" s="102"/>
      <c r="IR211" s="102"/>
      <c r="IS211" s="102"/>
      <c r="IT211" s="102"/>
      <c r="IU211" s="102"/>
      <c r="IV211" s="102"/>
      <c r="IW211" s="102"/>
      <c r="IX211" s="102"/>
      <c r="IY211" s="102"/>
      <c r="IZ211" s="102"/>
      <c r="JA211" s="102"/>
    </row>
    <row r="212" spans="1:261">
      <c r="A212" s="33" t="str">
        <f>IF(ISNA(INDEX($A$37:$T$176,MATCH($B212,$B$37:$B$176,0),1)),"",INDEX($A$37:$T$176,MATCH($B212,$B$37:$B$176,0),1))</f>
        <v>MLM2007</v>
      </c>
      <c r="B212" s="296" t="s">
        <v>128</v>
      </c>
      <c r="C212" s="297"/>
      <c r="D212" s="297"/>
      <c r="E212" s="297"/>
      <c r="F212" s="297"/>
      <c r="G212" s="297"/>
      <c r="H212" s="297"/>
      <c r="I212" s="298"/>
      <c r="J212" s="19">
        <f>IF(ISNA(INDEX($A$37:$T$176,MATCH($B212,$B$37:$B$176,0),10)),"",INDEX($A$37:$T$176,MATCH($B212,$B$37:$B$176,0),10))</f>
        <v>4</v>
      </c>
      <c r="K212" s="19">
        <f>IF(ISNA(INDEX($A$37:$T$176,MATCH($B212,$B$37:$B$176,0),11)),"",INDEX($A$37:$T$176,MATCH($B212,$B$37:$B$176,0),11))</f>
        <v>0</v>
      </c>
      <c r="L212" s="19">
        <f>IF(ISNA(INDEX($A$37:$T$176,MATCH($B212,$B$37:$B$176,0),12)),"",INDEX($A$37:$T$176,MATCH($B212,$B$37:$B$176,0),12))</f>
        <v>0</v>
      </c>
      <c r="M212" s="19">
        <f>IF(ISNA(INDEX($A$37:$T$176,MATCH($B212,$B$37:$B$176,0),13)),"",INDEX($A$37:$T$176,MATCH($B212,$B$37:$B$176,0),13))</f>
        <v>1</v>
      </c>
      <c r="N212" s="19">
        <f t="shared" si="33"/>
        <v>0</v>
      </c>
      <c r="O212" s="19">
        <f t="shared" si="34"/>
        <v>1</v>
      </c>
      <c r="P212" s="19">
        <f t="shared" si="35"/>
        <v>6</v>
      </c>
      <c r="Q212" s="19">
        <f t="shared" si="36"/>
        <v>7</v>
      </c>
      <c r="R212" s="30">
        <f>IF(ISNA(INDEX($A$36:$U$157,MATCH($B212,$B$36:$B$157,0),18)),"",INDEX($A$36:$U$157,MATCH($B212,$B$36:$B$157,0),18))</f>
        <v>0</v>
      </c>
      <c r="S212" s="30" t="s">
        <v>54</v>
      </c>
      <c r="T212" s="30"/>
      <c r="U212" s="60" t="s">
        <v>43</v>
      </c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  <c r="FE212" s="102"/>
      <c r="FF212" s="102"/>
      <c r="FG212" s="102"/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102"/>
      <c r="FR212" s="102"/>
      <c r="FS212" s="102"/>
      <c r="FT212" s="102"/>
      <c r="FU212" s="102"/>
      <c r="FV212" s="102"/>
      <c r="FW212" s="102"/>
      <c r="FX212" s="102"/>
      <c r="FY212" s="102"/>
      <c r="FZ212" s="102"/>
      <c r="GA212" s="102"/>
      <c r="GB212" s="102"/>
      <c r="GC212" s="102"/>
      <c r="GD212" s="102"/>
      <c r="GE212" s="102"/>
      <c r="GF212" s="102"/>
      <c r="GG212" s="102"/>
      <c r="GH212" s="102"/>
      <c r="GI212" s="102"/>
      <c r="GJ212" s="102"/>
      <c r="GK212" s="102"/>
      <c r="GL212" s="102"/>
      <c r="GM212" s="102"/>
      <c r="GN212" s="102"/>
      <c r="GO212" s="102"/>
      <c r="GP212" s="102"/>
      <c r="GQ212" s="102"/>
      <c r="GR212" s="102"/>
      <c r="GS212" s="102"/>
      <c r="GT212" s="102"/>
      <c r="GU212" s="102"/>
      <c r="GV212" s="102"/>
      <c r="GW212" s="102"/>
      <c r="GX212" s="102"/>
      <c r="GY212" s="102"/>
      <c r="GZ212" s="102"/>
      <c r="HA212" s="102"/>
      <c r="HB212" s="102"/>
      <c r="HC212" s="102"/>
      <c r="HD212" s="102"/>
      <c r="HE212" s="102"/>
      <c r="HF212" s="102"/>
      <c r="HG212" s="102"/>
      <c r="HH212" s="102"/>
      <c r="HI212" s="102"/>
      <c r="HJ212" s="102"/>
      <c r="HK212" s="102"/>
      <c r="HL212" s="102"/>
      <c r="HM212" s="102"/>
      <c r="HN212" s="102"/>
      <c r="HO212" s="102"/>
      <c r="HP212" s="102"/>
      <c r="HQ212" s="102"/>
      <c r="HR212" s="102"/>
      <c r="HS212" s="102"/>
      <c r="HT212" s="102"/>
      <c r="HU212" s="102"/>
      <c r="HV212" s="102"/>
      <c r="HW212" s="102"/>
      <c r="HX212" s="102"/>
      <c r="HY212" s="102"/>
      <c r="HZ212" s="102"/>
      <c r="IA212" s="102"/>
      <c r="IB212" s="102"/>
      <c r="IC212" s="102"/>
      <c r="ID212" s="102"/>
      <c r="IE212" s="102"/>
      <c r="IF212" s="102"/>
      <c r="IG212" s="102"/>
      <c r="IH212" s="102"/>
      <c r="II212" s="102"/>
      <c r="IJ212" s="102"/>
      <c r="IK212" s="102"/>
      <c r="IL212" s="102"/>
      <c r="IM212" s="102"/>
      <c r="IN212" s="102"/>
      <c r="IO212" s="102"/>
      <c r="IP212" s="102"/>
      <c r="IQ212" s="102"/>
      <c r="IR212" s="102"/>
      <c r="IS212" s="102"/>
      <c r="IT212" s="102"/>
      <c r="IU212" s="102"/>
      <c r="IV212" s="102"/>
      <c r="IW212" s="102"/>
      <c r="IX212" s="102"/>
      <c r="IY212" s="102"/>
      <c r="IZ212" s="102"/>
      <c r="JA212" s="102"/>
    </row>
    <row r="213" spans="1:261" ht="12.75" customHeight="1">
      <c r="A213" s="33" t="str">
        <f>IF(ISNA(INDEX($A$37:$T$183,MATCH($B213,$B$37:$B$183,0),1)),"",INDEX($A$37:$T$183,MATCH($B213,$B$37:$B$183,0),1))</f>
        <v>MLM0030</v>
      </c>
      <c r="B213" s="181" t="s">
        <v>120</v>
      </c>
      <c r="C213" s="182"/>
      <c r="D213" s="182"/>
      <c r="E213" s="182"/>
      <c r="F213" s="182"/>
      <c r="G213" s="182"/>
      <c r="H213" s="182"/>
      <c r="I213" s="183"/>
      <c r="J213" s="19">
        <f>IF(ISNA(INDEX($A$37:$T$183,MATCH($B213,$B$37:$B$183,0),10)),"",INDEX($A$37:$T$183,MATCH($B213,$B$37:$B$183,0),10))</f>
        <v>4</v>
      </c>
      <c r="K213" s="19">
        <f>IF(ISNA(INDEX($A$37:$T$183,MATCH($B213,$B$37:$B$183,0),11)),"",INDEX($A$37:$T$183,MATCH($B213,$B$37:$B$183,0),11))</f>
        <v>2</v>
      </c>
      <c r="L213" s="19">
        <f>IF(ISNA(INDEX($A$37:$T$183,MATCH($B213,$B$37:$B$183,0),12)),"",INDEX($A$37:$T$183,MATCH($B213,$B$37:$B$183,0),12))</f>
        <v>2</v>
      </c>
      <c r="M213" s="19">
        <f>IF(ISNA(INDEX($A$37:$T$183,MATCH($B213,$B$37:$B$183,0),13)),"",INDEX($A$37:$T$183,MATCH($B213,$B$37:$B$183,0),13))</f>
        <v>1</v>
      </c>
      <c r="N213" s="19">
        <f t="shared" si="33"/>
        <v>0</v>
      </c>
      <c r="O213" s="19">
        <f t="shared" si="34"/>
        <v>5</v>
      </c>
      <c r="P213" s="19">
        <f t="shared" si="35"/>
        <v>2</v>
      </c>
      <c r="Q213" s="19">
        <f t="shared" si="36"/>
        <v>7</v>
      </c>
      <c r="R213" s="30" t="str">
        <f>IF(ISNA(INDEX($A$36:$U$157,MATCH($B213,$B$36:$B$157,0),18)),"",INDEX($A$36:$U$157,MATCH($B213,$B$36:$B$157,0),18))</f>
        <v>E</v>
      </c>
      <c r="S213" s="30">
        <f>IF(ISNA(INDEX($A$36:$U$157,MATCH($B213,$B$36:$B$157,0),19)),"",INDEX($A$36:$U$157,MATCH($B213,$B$36:$B$157,0),19))</f>
        <v>0</v>
      </c>
      <c r="T213" s="30">
        <f>IF(ISNA(INDEX($A$36:$U$157,MATCH($B213,$B$36:$B$157,0),20)),"",INDEX($A$36:$U$157,MATCH($B213,$B$36:$B$157,0),20))</f>
        <v>0</v>
      </c>
      <c r="U213" s="60" t="s">
        <v>43</v>
      </c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  <c r="GC213" s="102"/>
      <c r="GD213" s="102"/>
      <c r="GE213" s="102"/>
      <c r="GF213" s="102"/>
      <c r="GG213" s="102"/>
      <c r="GH213" s="102"/>
      <c r="GI213" s="102"/>
      <c r="GJ213" s="102"/>
      <c r="GK213" s="102"/>
      <c r="GL213" s="102"/>
      <c r="GM213" s="102"/>
      <c r="GN213" s="102"/>
      <c r="GO213" s="102"/>
      <c r="GP213" s="102"/>
      <c r="GQ213" s="102"/>
      <c r="GR213" s="102"/>
      <c r="GS213" s="102"/>
      <c r="GT213" s="102"/>
      <c r="GU213" s="102"/>
      <c r="GV213" s="102"/>
      <c r="GW213" s="102"/>
      <c r="GX213" s="102"/>
      <c r="GY213" s="102"/>
      <c r="GZ213" s="102"/>
      <c r="HA213" s="102"/>
      <c r="HB213" s="102"/>
      <c r="HC213" s="102"/>
      <c r="HD213" s="102"/>
      <c r="HE213" s="102"/>
      <c r="HF213" s="102"/>
      <c r="HG213" s="102"/>
      <c r="HH213" s="102"/>
      <c r="HI213" s="102"/>
      <c r="HJ213" s="102"/>
      <c r="HK213" s="102"/>
      <c r="HL213" s="102"/>
      <c r="HM213" s="102"/>
      <c r="HN213" s="102"/>
      <c r="HO213" s="102"/>
      <c r="HP213" s="102"/>
      <c r="HQ213" s="102"/>
      <c r="HR213" s="102"/>
      <c r="HS213" s="102"/>
      <c r="HT213" s="102"/>
      <c r="HU213" s="102"/>
      <c r="HV213" s="102"/>
      <c r="HW213" s="102"/>
      <c r="HX213" s="102"/>
      <c r="HY213" s="102"/>
      <c r="HZ213" s="102"/>
      <c r="IA213" s="102"/>
      <c r="IB213" s="102"/>
      <c r="IC213" s="102"/>
      <c r="ID213" s="102"/>
      <c r="IE213" s="102"/>
      <c r="IF213" s="102"/>
      <c r="IG213" s="102"/>
      <c r="IH213" s="102"/>
      <c r="II213" s="102"/>
      <c r="IJ213" s="102"/>
      <c r="IK213" s="102"/>
      <c r="IL213" s="102"/>
      <c r="IM213" s="102"/>
      <c r="IN213" s="102"/>
      <c r="IO213" s="102"/>
      <c r="IP213" s="102"/>
      <c r="IQ213" s="102"/>
      <c r="IR213" s="102"/>
      <c r="IS213" s="102"/>
      <c r="IT213" s="102"/>
      <c r="IU213" s="102"/>
      <c r="IV213" s="102"/>
      <c r="IW213" s="102"/>
      <c r="IX213" s="102"/>
      <c r="IY213" s="102"/>
      <c r="IZ213" s="102"/>
      <c r="JA213" s="102"/>
    </row>
    <row r="214" spans="1:261" ht="12.75" customHeight="1">
      <c r="A214" s="33" t="str">
        <f>IF(ISNA(INDEX($A$37:$T$176,MATCH($B214,$B$37:$B$176,0),1)),"",INDEX($A$37:$T$176,MATCH($B214,$B$37:$B$176,0),1))</f>
        <v>MLM0011</v>
      </c>
      <c r="B214" s="296" t="s">
        <v>122</v>
      </c>
      <c r="C214" s="297"/>
      <c r="D214" s="297"/>
      <c r="E214" s="297"/>
      <c r="F214" s="297"/>
      <c r="G214" s="297"/>
      <c r="H214" s="297"/>
      <c r="I214" s="298"/>
      <c r="J214" s="19">
        <f>IF(ISNA(INDEX($A$37:$T$176,MATCH($B214,$B$37:$B$176,0),10)),"",INDEX($A$37:$T$176,MATCH($B214,$B$37:$B$176,0),10))</f>
        <v>4</v>
      </c>
      <c r="K214" s="19">
        <f>IF(ISNA(INDEX($A$37:$T$176,MATCH($B214,$B$37:$B$176,0),11)),"",INDEX($A$37:$T$176,MATCH($B214,$B$37:$B$176,0),11))</f>
        <v>2</v>
      </c>
      <c r="L214" s="19">
        <f>IF(ISNA(INDEX($A$37:$T$176,MATCH($B214,$B$37:$B$176,0),12)),"",INDEX($A$37:$T$176,MATCH($B214,$B$37:$B$176,0),12))</f>
        <v>2</v>
      </c>
      <c r="M214" s="19">
        <f>IF(ISNA(INDEX($A$37:$T$176,MATCH($B214,$B$37:$B$176,0),13)),"",INDEX($A$37:$T$176,MATCH($B214,$B$37:$B$176,0),13))</f>
        <v>1</v>
      </c>
      <c r="N214" s="19">
        <f t="shared" si="33"/>
        <v>0</v>
      </c>
      <c r="O214" s="19">
        <f t="shared" si="34"/>
        <v>5</v>
      </c>
      <c r="P214" s="19">
        <f t="shared" si="35"/>
        <v>2</v>
      </c>
      <c r="Q214" s="19">
        <f t="shared" si="36"/>
        <v>7</v>
      </c>
      <c r="R214" s="30" t="s">
        <v>60</v>
      </c>
      <c r="S214" s="30"/>
      <c r="T214" s="30">
        <f>IF(ISNA(INDEX($A$36:$U$157,MATCH($B214,$B$36:$B$157,0),20)),"",INDEX($A$36:$U$157,MATCH($B214,$B$36:$B$157,0),20))</f>
        <v>0</v>
      </c>
      <c r="U214" s="60" t="s">
        <v>43</v>
      </c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  <c r="GX214" s="102"/>
      <c r="GY214" s="102"/>
      <c r="GZ214" s="102"/>
      <c r="HA214" s="102"/>
      <c r="HB214" s="102"/>
      <c r="HC214" s="102"/>
      <c r="HD214" s="102"/>
      <c r="HE214" s="102"/>
      <c r="HF214" s="102"/>
      <c r="HG214" s="102"/>
      <c r="HH214" s="102"/>
      <c r="HI214" s="102"/>
      <c r="HJ214" s="102"/>
      <c r="HK214" s="102"/>
      <c r="HL214" s="102"/>
      <c r="HM214" s="102"/>
      <c r="HN214" s="102"/>
      <c r="HO214" s="102"/>
      <c r="HP214" s="102"/>
      <c r="HQ214" s="102"/>
      <c r="HR214" s="102"/>
      <c r="HS214" s="102"/>
      <c r="HT214" s="102"/>
      <c r="HU214" s="102"/>
      <c r="HV214" s="102"/>
      <c r="HW214" s="102"/>
      <c r="HX214" s="102"/>
      <c r="HY214" s="102"/>
      <c r="HZ214" s="102"/>
      <c r="IA214" s="102"/>
      <c r="IB214" s="102"/>
      <c r="IC214" s="102"/>
      <c r="ID214" s="102"/>
      <c r="IE214" s="102"/>
      <c r="IF214" s="102"/>
      <c r="IG214" s="102"/>
      <c r="IH214" s="102"/>
      <c r="II214" s="102"/>
      <c r="IJ214" s="102"/>
      <c r="IK214" s="102"/>
      <c r="IL214" s="102"/>
      <c r="IM214" s="102"/>
      <c r="IN214" s="102"/>
      <c r="IO214" s="102"/>
      <c r="IP214" s="102"/>
      <c r="IQ214" s="102"/>
      <c r="IR214" s="102"/>
      <c r="IS214" s="102"/>
      <c r="IT214" s="102"/>
      <c r="IU214" s="102"/>
      <c r="IV214" s="102"/>
      <c r="IW214" s="102"/>
      <c r="IX214" s="102"/>
      <c r="IY214" s="102"/>
      <c r="IZ214" s="102"/>
      <c r="JA214" s="102"/>
    </row>
    <row r="215" spans="1:261">
      <c r="A215" s="33" t="str">
        <f>IF(ISNA(INDEX($A$37:$T$176,MATCH($B215,$B$37:$B$176,0),1)),"",INDEX($A$37:$T$176,MATCH($B215,$B$37:$B$176,0),1))</f>
        <v>MLX2202</v>
      </c>
      <c r="B215" s="296" t="s">
        <v>126</v>
      </c>
      <c r="C215" s="297"/>
      <c r="D215" s="297"/>
      <c r="E215" s="297"/>
      <c r="F215" s="297"/>
      <c r="G215" s="297"/>
      <c r="H215" s="297"/>
      <c r="I215" s="298"/>
      <c r="J215" s="19">
        <f>IF(ISNA(INDEX($A$37:$T$176,MATCH($B215,$B$37:$B$176,0),10)),"",INDEX($A$37:$T$176,MATCH($B215,$B$37:$B$176,0),10))</f>
        <v>3</v>
      </c>
      <c r="K215" s="19">
        <f>IF(ISNA(INDEX($A$37:$T$176,MATCH($B215,$B$37:$B$176,0),11)),"",INDEX($A$37:$T$176,MATCH($B215,$B$37:$B$176,0),11))</f>
        <v>2</v>
      </c>
      <c r="L215" s="19">
        <f>IF(ISNA(INDEX($A$37:$T$176,MATCH($B215,$B$37:$B$176,0),12)),"",INDEX($A$37:$T$176,MATCH($B215,$B$37:$B$176,0),12))</f>
        <v>1</v>
      </c>
      <c r="M215" s="19">
        <f>IF(ISNA(INDEX($A$37:$T$176,MATCH($B215,$B$37:$B$176,0),13)),"",INDEX($A$37:$T$176,MATCH($B215,$B$37:$B$176,0),13))</f>
        <v>0</v>
      </c>
      <c r="N215" s="19">
        <f t="shared" si="33"/>
        <v>0</v>
      </c>
      <c r="O215" s="19">
        <f t="shared" si="34"/>
        <v>3</v>
      </c>
      <c r="P215" s="19">
        <f t="shared" si="35"/>
        <v>2</v>
      </c>
      <c r="Q215" s="19">
        <f t="shared" si="36"/>
        <v>5</v>
      </c>
      <c r="R215" s="30"/>
      <c r="S215" s="30" t="s">
        <v>54</v>
      </c>
      <c r="T215" s="30">
        <f>IF(ISNA(INDEX($A$36:$U$157,MATCH($B215,$B$36:$B$157,0),20)),"",INDEX($A$36:$U$157,MATCH($B215,$B$36:$B$157,0),20))</f>
        <v>0</v>
      </c>
      <c r="U215" s="60" t="s">
        <v>43</v>
      </c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  <c r="IC215" s="102"/>
      <c r="ID215" s="102"/>
      <c r="IE215" s="102"/>
      <c r="IF215" s="102"/>
      <c r="IG215" s="102"/>
      <c r="IH215" s="102"/>
      <c r="II215" s="102"/>
      <c r="IJ215" s="102"/>
      <c r="IK215" s="102"/>
      <c r="IL215" s="102"/>
      <c r="IM215" s="102"/>
      <c r="IN215" s="102"/>
      <c r="IO215" s="102"/>
      <c r="IP215" s="102"/>
      <c r="IQ215" s="102"/>
      <c r="IR215" s="102"/>
      <c r="IS215" s="102"/>
      <c r="IT215" s="102"/>
      <c r="IU215" s="102"/>
      <c r="IV215" s="102"/>
      <c r="IW215" s="102"/>
      <c r="IX215" s="102"/>
      <c r="IY215" s="102"/>
      <c r="IZ215" s="102"/>
      <c r="JA215" s="102"/>
    </row>
    <row r="216" spans="1:261">
      <c r="A216" s="33" t="str">
        <f>IF(ISNA(INDEX($A$37:$T$176,MATCH($B216,$B$37:$B$176,0),1)),"",INDEX($A$37:$T$176,MATCH($B216,$B$37:$B$176,0),1))</f>
        <v>MLM5012</v>
      </c>
      <c r="B216" s="181" t="s">
        <v>249</v>
      </c>
      <c r="C216" s="182"/>
      <c r="D216" s="182"/>
      <c r="E216" s="182"/>
      <c r="F216" s="182"/>
      <c r="G216" s="182"/>
      <c r="H216" s="182"/>
      <c r="I216" s="183"/>
      <c r="J216" s="19">
        <f>IF(ISNA(INDEX($A$37:$T$176,MATCH($B216,$B$37:$B$176,0),10)),"",INDEX($A$37:$T$176,MATCH($B216,$B$37:$B$176,0),10))</f>
        <v>3</v>
      </c>
      <c r="K216" s="19">
        <f>IF(ISNA(INDEX($A$37:$T$176,MATCH($B216,$B$37:$B$176,0),11)),"",INDEX($A$37:$T$176,MATCH($B216,$B$37:$B$176,0),11))</f>
        <v>0</v>
      </c>
      <c r="L216" s="19">
        <f>IF(ISNA(INDEX($A$37:$T$176,MATCH($B216,$B$37:$B$176,0),12)),"",INDEX($A$37:$T$176,MATCH($B216,$B$37:$B$176,0),12))</f>
        <v>0</v>
      </c>
      <c r="M216" s="19">
        <f>IF(ISNA(INDEX($A$37:$T$176,MATCH($B216,$B$37:$B$176,0),13)),"",INDEX($A$37:$T$176,MATCH($B216,$B$37:$B$176,0),13))</f>
        <v>2</v>
      </c>
      <c r="N216" s="19">
        <f t="shared" si="33"/>
        <v>0</v>
      </c>
      <c r="O216" s="19">
        <f t="shared" si="34"/>
        <v>2</v>
      </c>
      <c r="P216" s="19">
        <f t="shared" si="35"/>
        <v>4</v>
      </c>
      <c r="Q216" s="19">
        <f t="shared" si="36"/>
        <v>6</v>
      </c>
      <c r="R216" s="30">
        <f>IF(ISNA(INDEX($A$36:$U$157,MATCH($B216,$B$36:$B$157,0),18)),"",INDEX($A$36:$U$157,MATCH($B216,$B$36:$B$157,0),18))</f>
        <v>0</v>
      </c>
      <c r="S216" s="30" t="str">
        <f>IF(ISNA(INDEX($A$36:$U$157,MATCH($B216,$B$36:$B$157,0),19)),"",INDEX($A$36:$U$157,MATCH($B216,$B$36:$B$157,0),19))</f>
        <v>C</v>
      </c>
      <c r="T216" s="30">
        <f>IF(ISNA(INDEX($A$36:$U$157,MATCH($B216,$B$36:$B$157,0),20)),"",INDEX($A$36:$U$157,MATCH($B216,$B$36:$B$157,0),20))</f>
        <v>0</v>
      </c>
      <c r="U216" s="60" t="s">
        <v>43</v>
      </c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  <c r="IJ216" s="102"/>
      <c r="IK216" s="102"/>
      <c r="IL216" s="102"/>
      <c r="IM216" s="102"/>
      <c r="IN216" s="102"/>
      <c r="IO216" s="102"/>
      <c r="IP216" s="102"/>
      <c r="IQ216" s="102"/>
      <c r="IR216" s="102"/>
      <c r="IS216" s="102"/>
      <c r="IT216" s="102"/>
      <c r="IU216" s="102"/>
      <c r="IV216" s="102"/>
      <c r="IW216" s="102"/>
      <c r="IX216" s="102"/>
      <c r="IY216" s="102"/>
      <c r="IZ216" s="102"/>
      <c r="JA216" s="102"/>
    </row>
    <row r="217" spans="1:261" ht="12.75" customHeight="1">
      <c r="A217" s="85" t="s">
        <v>74</v>
      </c>
      <c r="B217" s="184"/>
      <c r="C217" s="185"/>
      <c r="D217" s="185"/>
      <c r="E217" s="185"/>
      <c r="F217" s="185"/>
      <c r="G217" s="185"/>
      <c r="H217" s="185"/>
      <c r="I217" s="186"/>
      <c r="J217" s="32">
        <f>SUM(J210:J216)</f>
        <v>28</v>
      </c>
      <c r="K217" s="32">
        <f t="shared" ref="K217:Q217" si="37">SUM(K210:K216)</f>
        <v>10</v>
      </c>
      <c r="L217" s="32">
        <f t="shared" si="37"/>
        <v>7</v>
      </c>
      <c r="M217" s="32">
        <f t="shared" si="37"/>
        <v>7</v>
      </c>
      <c r="N217" s="32">
        <f t="shared" si="37"/>
        <v>0</v>
      </c>
      <c r="O217" s="32">
        <f t="shared" si="37"/>
        <v>24</v>
      </c>
      <c r="P217" s="32">
        <f t="shared" si="37"/>
        <v>26</v>
      </c>
      <c r="Q217" s="32">
        <f t="shared" si="37"/>
        <v>50</v>
      </c>
      <c r="R217" s="85">
        <f>COUNTIF(R210:R216,"E")</f>
        <v>4</v>
      </c>
      <c r="S217" s="85">
        <f>COUNTIF(S210:S216,"C")</f>
        <v>3</v>
      </c>
      <c r="T217" s="85">
        <f>COUNTIF(T210:T216,"VP")</f>
        <v>0</v>
      </c>
      <c r="U217" s="60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  <c r="GC217" s="102"/>
      <c r="GD217" s="102"/>
      <c r="GE217" s="102"/>
      <c r="GF217" s="102"/>
      <c r="GG217" s="102"/>
      <c r="GH217" s="102"/>
      <c r="GI217" s="102"/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  <c r="HD217" s="102"/>
      <c r="HE217" s="102"/>
      <c r="HF217" s="102"/>
      <c r="HG217" s="102"/>
      <c r="HH217" s="102"/>
      <c r="HI217" s="102"/>
      <c r="HJ217" s="102"/>
      <c r="HK217" s="102"/>
      <c r="HL217" s="102"/>
      <c r="HM217" s="102"/>
      <c r="HN217" s="102"/>
      <c r="HO217" s="102"/>
      <c r="HP217" s="102"/>
      <c r="HQ217" s="102"/>
      <c r="HR217" s="102"/>
      <c r="HS217" s="102"/>
      <c r="HT217" s="102"/>
      <c r="HU217" s="102"/>
      <c r="HV217" s="102"/>
      <c r="HW217" s="102"/>
      <c r="HX217" s="102"/>
      <c r="HY217" s="102"/>
      <c r="HZ217" s="102"/>
      <c r="IA217" s="102"/>
      <c r="IB217" s="102"/>
      <c r="IC217" s="102"/>
      <c r="ID217" s="102"/>
      <c r="IE217" s="102"/>
      <c r="IF217" s="102"/>
      <c r="IG217" s="102"/>
      <c r="IH217" s="102"/>
      <c r="II217" s="102"/>
      <c r="IJ217" s="102"/>
      <c r="IK217" s="102"/>
      <c r="IL217" s="102"/>
      <c r="IM217" s="102"/>
      <c r="IN217" s="102"/>
      <c r="IO217" s="102"/>
      <c r="IP217" s="102"/>
      <c r="IQ217" s="102"/>
      <c r="IR217" s="102"/>
      <c r="IS217" s="102"/>
      <c r="IT217" s="102"/>
      <c r="IU217" s="102"/>
      <c r="IV217" s="102"/>
      <c r="IW217" s="102"/>
      <c r="IX217" s="102"/>
      <c r="IY217" s="102"/>
      <c r="IZ217" s="102"/>
      <c r="JA217" s="102"/>
    </row>
    <row r="218" spans="1:261">
      <c r="A218" s="145" t="s">
        <v>194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146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  <c r="FX218" s="102"/>
      <c r="FY218" s="102"/>
      <c r="FZ218" s="102"/>
      <c r="GA218" s="102"/>
      <c r="GB218" s="102"/>
      <c r="GC218" s="102"/>
      <c r="GD218" s="102"/>
      <c r="GE218" s="102"/>
      <c r="GF218" s="102"/>
      <c r="GG218" s="102"/>
      <c r="GH218" s="102"/>
      <c r="GI218" s="102"/>
      <c r="GJ218" s="102"/>
      <c r="GK218" s="102"/>
      <c r="GL218" s="102"/>
      <c r="GM218" s="102"/>
      <c r="GN218" s="102"/>
      <c r="GO218" s="102"/>
      <c r="GP218" s="102"/>
      <c r="GQ218" s="102"/>
      <c r="GR218" s="102"/>
      <c r="GS218" s="102"/>
      <c r="GT218" s="102"/>
      <c r="GU218" s="102"/>
      <c r="GV218" s="102"/>
      <c r="GW218" s="102"/>
      <c r="GX218" s="102"/>
      <c r="GY218" s="102"/>
      <c r="GZ218" s="102"/>
      <c r="HA218" s="102"/>
      <c r="HB218" s="102"/>
      <c r="HC218" s="102"/>
      <c r="HD218" s="102"/>
      <c r="HE218" s="102"/>
      <c r="HF218" s="102"/>
      <c r="HG218" s="102"/>
      <c r="HH218" s="102"/>
      <c r="HI218" s="102"/>
      <c r="HJ218" s="102"/>
      <c r="HK218" s="102"/>
      <c r="HL218" s="102"/>
      <c r="HM218" s="102"/>
      <c r="HN218" s="102"/>
      <c r="HO218" s="102"/>
      <c r="HP218" s="102"/>
      <c r="HQ218" s="102"/>
      <c r="HR218" s="102"/>
      <c r="HS218" s="102"/>
      <c r="HT218" s="102"/>
      <c r="HU218" s="102"/>
      <c r="HV218" s="102"/>
      <c r="HW218" s="102"/>
      <c r="HX218" s="102"/>
      <c r="HY218" s="102"/>
      <c r="HZ218" s="102"/>
      <c r="IA218" s="102"/>
      <c r="IB218" s="102"/>
      <c r="IC218" s="102"/>
      <c r="ID218" s="102"/>
      <c r="IE218" s="102"/>
      <c r="IF218" s="102"/>
      <c r="IG218" s="102"/>
      <c r="IH218" s="102"/>
      <c r="II218" s="102"/>
      <c r="IJ218" s="102"/>
      <c r="IK218" s="102"/>
      <c r="IL218" s="102"/>
      <c r="IM218" s="102"/>
      <c r="IN218" s="102"/>
      <c r="IO218" s="102"/>
      <c r="IP218" s="102"/>
      <c r="IQ218" s="102"/>
      <c r="IR218" s="102"/>
      <c r="IS218" s="102"/>
      <c r="IT218" s="102"/>
      <c r="IU218" s="102"/>
      <c r="IV218" s="102"/>
      <c r="IW218" s="102"/>
      <c r="IX218" s="102"/>
      <c r="IY218" s="102"/>
      <c r="IZ218" s="102"/>
      <c r="JA218" s="102"/>
    </row>
    <row r="219" spans="1:261">
      <c r="A219" s="33" t="str">
        <f>IF(ISNA(INDEX($A$37:$T$176,MATCH($B219,$B$37:$B$176,0),1)),"",INDEX($A$37:$T$176,MATCH($B219,$B$37:$B$176,0),1))</f>
        <v>MLX2203</v>
      </c>
      <c r="B219" s="181" t="s">
        <v>192</v>
      </c>
      <c r="C219" s="182"/>
      <c r="D219" s="182"/>
      <c r="E219" s="182"/>
      <c r="F219" s="182"/>
      <c r="G219" s="182"/>
      <c r="H219" s="182"/>
      <c r="I219" s="183"/>
      <c r="J219" s="19">
        <f>IF(ISNA(INDEX($A$37:$T$176,MATCH($B219,$B$37:$B$176,0),10)),"",INDEX($A$37:$T$176,MATCH($B219,$B$37:$B$176,0),10))</f>
        <v>4</v>
      </c>
      <c r="K219" s="19">
        <f>IF(ISNA(INDEX($A$37:$T$176,MATCH($B219,$B$37:$B$176,0),11)),"",INDEX($A$37:$T$176,MATCH($B219,$B$37:$B$176,0),11))</f>
        <v>2</v>
      </c>
      <c r="L219" s="19">
        <f>IF(ISNA(INDEX($A$37:$T$176,MATCH($B219,$B$37:$B$176,0),12)),"",INDEX($A$37:$T$176,MATCH($B219,$B$37:$B$176,0),12))</f>
        <v>0</v>
      </c>
      <c r="M219" s="19">
        <f>IF(ISNA(INDEX($A$37:$T$176,MATCH($B219,$B$37:$B$176,0),13)),"",INDEX($A$37:$T$176,MATCH($B219,$B$37:$B$176,0),13))</f>
        <v>1</v>
      </c>
      <c r="N219" s="19">
        <f t="shared" ref="N219:N224" si="38">IF(ISNA(INDEX($A$36:$U$157,MATCH($B219,$B$36:$B$157,0),14)),"",INDEX($A$36:$U$157,MATCH($B219,$B$36:$B$157,0),14))</f>
        <v>2</v>
      </c>
      <c r="O219" s="19">
        <f t="shared" ref="O219:O224" si="39">IF(ISNA(INDEX($A$36:$U$157,MATCH($B219,$B$36:$B$157,0),15)),"",INDEX($A$36:$U$157,MATCH($B219,$B$36:$B$157,0),15))</f>
        <v>5</v>
      </c>
      <c r="P219" s="19">
        <f t="shared" ref="P219:P224" si="40">IF(ISNA(INDEX($A$36:$U$157,MATCH($B219,$B$36:$B$157,0),16)),"",INDEX($A$36:$U$157,MATCH($B219,$B$36:$B$157,0),16))</f>
        <v>3</v>
      </c>
      <c r="Q219" s="19">
        <f t="shared" ref="Q219:Q224" si="41">IF(ISNA(INDEX($A$36:$U$157,MATCH($B219,$B$36:$B$157,0),17)),"",INDEX($A$36:$U$157,MATCH($B219,$B$36:$B$157,0),17))</f>
        <v>8</v>
      </c>
      <c r="R219" s="30"/>
      <c r="S219" s="30"/>
      <c r="T219" s="30" t="str">
        <f t="shared" ref="T219:T224" si="42">IF(ISNA(INDEX($A$36:$U$157,MATCH($B219,$B$36:$B$157,0),20)),"",INDEX($A$36:$U$157,MATCH($B219,$B$36:$B$157,0),20))</f>
        <v>VP</v>
      </c>
      <c r="U219" s="60" t="s">
        <v>43</v>
      </c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  <c r="FX219" s="102"/>
      <c r="FY219" s="102"/>
      <c r="FZ219" s="102"/>
      <c r="GA219" s="102"/>
      <c r="GB219" s="102"/>
      <c r="GC219" s="102"/>
      <c r="GD219" s="102"/>
      <c r="GE219" s="102"/>
      <c r="GF219" s="102"/>
      <c r="GG219" s="102"/>
      <c r="GH219" s="102"/>
      <c r="GI219" s="102"/>
      <c r="GJ219" s="102"/>
      <c r="GK219" s="102"/>
      <c r="GL219" s="102"/>
      <c r="GM219" s="102"/>
      <c r="GN219" s="102"/>
      <c r="GO219" s="102"/>
      <c r="GP219" s="102"/>
      <c r="GQ219" s="102"/>
      <c r="GR219" s="102"/>
      <c r="GS219" s="102"/>
      <c r="GT219" s="102"/>
      <c r="GU219" s="102"/>
      <c r="GV219" s="102"/>
      <c r="GW219" s="102"/>
      <c r="GX219" s="102"/>
      <c r="GY219" s="102"/>
      <c r="GZ219" s="102"/>
      <c r="HA219" s="102"/>
      <c r="HB219" s="102"/>
      <c r="HC219" s="102"/>
      <c r="HD219" s="102"/>
      <c r="HE219" s="102"/>
      <c r="HF219" s="102"/>
      <c r="HG219" s="102"/>
      <c r="HH219" s="102"/>
      <c r="HI219" s="102"/>
      <c r="HJ219" s="102"/>
      <c r="HK219" s="102"/>
      <c r="HL219" s="102"/>
      <c r="HM219" s="102"/>
      <c r="HN219" s="102"/>
      <c r="HO219" s="102"/>
      <c r="HP219" s="102"/>
      <c r="HQ219" s="102"/>
      <c r="HR219" s="102"/>
      <c r="HS219" s="102"/>
      <c r="HT219" s="102"/>
      <c r="HU219" s="102"/>
      <c r="HV219" s="102"/>
      <c r="HW219" s="102"/>
      <c r="HX219" s="102"/>
      <c r="HY219" s="102"/>
      <c r="HZ219" s="102"/>
      <c r="IA219" s="102"/>
      <c r="IB219" s="102"/>
      <c r="IC219" s="102"/>
      <c r="ID219" s="102"/>
      <c r="IE219" s="102"/>
      <c r="IF219" s="102"/>
      <c r="IG219" s="102"/>
      <c r="IH219" s="102"/>
      <c r="II219" s="102"/>
      <c r="IJ219" s="102"/>
      <c r="IK219" s="102"/>
      <c r="IL219" s="102"/>
      <c r="IM219" s="102"/>
      <c r="IN219" s="102"/>
      <c r="IO219" s="102"/>
      <c r="IP219" s="102"/>
      <c r="IQ219" s="102"/>
      <c r="IR219" s="102"/>
      <c r="IS219" s="102"/>
      <c r="IT219" s="102"/>
      <c r="IU219" s="102"/>
      <c r="IV219" s="102"/>
      <c r="IW219" s="102"/>
      <c r="IX219" s="102"/>
      <c r="IY219" s="102"/>
      <c r="IZ219" s="102"/>
      <c r="JA219" s="102"/>
    </row>
    <row r="220" spans="1:261" ht="17.25" customHeight="1">
      <c r="A220" s="33" t="str">
        <f>IF(ISNA(INDEX($A$37:$T$176,MATCH($B220,$B$37:$B$176,0),1)),"",INDEX($A$37:$T$176,MATCH($B220,$B$37:$B$176,0),1))</f>
        <v>MLM0005</v>
      </c>
      <c r="B220" s="181" t="s">
        <v>131</v>
      </c>
      <c r="C220" s="182"/>
      <c r="D220" s="182"/>
      <c r="E220" s="182"/>
      <c r="F220" s="182"/>
      <c r="G220" s="182"/>
      <c r="H220" s="182"/>
      <c r="I220" s="183"/>
      <c r="J220" s="19">
        <f>IF(ISNA(INDEX($A$37:$T$176,MATCH($B220,$B$37:$B$176,0),10)),"",INDEX($A$37:$T$176,MATCH($B220,$B$37:$B$176,0),10))</f>
        <v>5</v>
      </c>
      <c r="K220" s="19">
        <f>IF(ISNA(INDEX($A$37:$T$176,MATCH($B220,$B$37:$B$176,0),11)),"",INDEX($A$37:$T$176,MATCH($B220,$B$37:$B$176,0),11))</f>
        <v>2</v>
      </c>
      <c r="L220" s="19">
        <f>IF(ISNA(INDEX($A$37:$T$176,MATCH($B220,$B$37:$B$176,0),12)),"",INDEX($A$37:$T$176,MATCH($B220,$B$37:$B$176,0),12))</f>
        <v>1</v>
      </c>
      <c r="M220" s="19">
        <f>IF(ISNA(INDEX($A$37:$T$176,MATCH($B220,$B$37:$B$176,0),13)),"",INDEX($A$37:$T$176,MATCH($B220,$B$37:$B$176,0),13))</f>
        <v>0</v>
      </c>
      <c r="N220" s="19">
        <f t="shared" si="38"/>
        <v>1</v>
      </c>
      <c r="O220" s="19">
        <f t="shared" si="39"/>
        <v>4</v>
      </c>
      <c r="P220" s="19">
        <f t="shared" si="40"/>
        <v>6</v>
      </c>
      <c r="Q220" s="19">
        <f t="shared" si="41"/>
        <v>10</v>
      </c>
      <c r="R220" s="30" t="s">
        <v>60</v>
      </c>
      <c r="S220" s="30"/>
      <c r="T220" s="30">
        <f t="shared" si="42"/>
        <v>0</v>
      </c>
      <c r="U220" s="60" t="s">
        <v>43</v>
      </c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  <c r="FX220" s="102"/>
      <c r="FY220" s="102"/>
      <c r="FZ220" s="102"/>
      <c r="GA220" s="102"/>
      <c r="GB220" s="102"/>
      <c r="GC220" s="102"/>
      <c r="GD220" s="102"/>
      <c r="GE220" s="102"/>
      <c r="GF220" s="102"/>
      <c r="GG220" s="102"/>
      <c r="GH220" s="102"/>
      <c r="GI220" s="102"/>
      <c r="GJ220" s="102"/>
      <c r="GK220" s="102"/>
      <c r="GL220" s="102"/>
      <c r="GM220" s="102"/>
      <c r="GN220" s="102"/>
      <c r="GO220" s="102"/>
      <c r="GP220" s="102"/>
      <c r="GQ220" s="102"/>
      <c r="GR220" s="102"/>
      <c r="GS220" s="102"/>
      <c r="GT220" s="102"/>
      <c r="GU220" s="102"/>
      <c r="GV220" s="102"/>
      <c r="GW220" s="102"/>
      <c r="GX220" s="102"/>
      <c r="GY220" s="102"/>
      <c r="GZ220" s="102"/>
      <c r="HA220" s="102"/>
      <c r="HB220" s="102"/>
      <c r="HC220" s="102"/>
      <c r="HD220" s="102"/>
      <c r="HE220" s="102"/>
      <c r="HF220" s="102"/>
      <c r="HG220" s="102"/>
      <c r="HH220" s="102"/>
      <c r="HI220" s="102"/>
      <c r="HJ220" s="102"/>
      <c r="HK220" s="102"/>
      <c r="HL220" s="102"/>
      <c r="HM220" s="102"/>
      <c r="HN220" s="102"/>
      <c r="HO220" s="102"/>
      <c r="HP220" s="102"/>
      <c r="HQ220" s="102"/>
      <c r="HR220" s="102"/>
      <c r="HS220" s="102"/>
      <c r="HT220" s="102"/>
      <c r="HU220" s="102"/>
      <c r="HV220" s="102"/>
      <c r="HW220" s="102"/>
      <c r="HX220" s="102"/>
      <c r="HY220" s="102"/>
      <c r="HZ220" s="102"/>
      <c r="IA220" s="102"/>
      <c r="IB220" s="102"/>
      <c r="IC220" s="102"/>
      <c r="ID220" s="102"/>
      <c r="IE220" s="102"/>
      <c r="IF220" s="102"/>
      <c r="IG220" s="102"/>
      <c r="IH220" s="102"/>
      <c r="II220" s="102"/>
      <c r="IJ220" s="102"/>
      <c r="IK220" s="102"/>
      <c r="IL220" s="102"/>
      <c r="IM220" s="102"/>
      <c r="IN220" s="102"/>
      <c r="IO220" s="102"/>
      <c r="IP220" s="102"/>
      <c r="IQ220" s="102"/>
      <c r="IR220" s="102"/>
      <c r="IS220" s="102"/>
      <c r="IT220" s="102"/>
      <c r="IU220" s="102"/>
      <c r="IV220" s="102"/>
      <c r="IW220" s="102"/>
      <c r="IX220" s="102"/>
      <c r="IY220" s="102"/>
      <c r="IZ220" s="102"/>
      <c r="JA220" s="102"/>
    </row>
    <row r="221" spans="1:261">
      <c r="A221" s="33" t="str">
        <f>IF(ISNA(INDEX($A$37:$T$183,MATCH($B221,$B$37:$B$183,0),1)),"",INDEX($A$37:$T$183,MATCH($B221,$B$37:$B$183,0),1))</f>
        <v>MLM0027</v>
      </c>
      <c r="B221" s="181" t="s">
        <v>105</v>
      </c>
      <c r="C221" s="182"/>
      <c r="D221" s="182"/>
      <c r="E221" s="182"/>
      <c r="F221" s="182"/>
      <c r="G221" s="182"/>
      <c r="H221" s="182"/>
      <c r="I221" s="183"/>
      <c r="J221" s="19">
        <f>IF(ISNA(INDEX($A$37:$T$183,MATCH($B221,$B$37:$B$183,0),10)),"",INDEX($A$37:$T$183,MATCH($B221,$B$37:$B$183,0),10))</f>
        <v>6</v>
      </c>
      <c r="K221" s="19">
        <f>IF(ISNA(INDEX($A$37:$T$183,MATCH($B221,$B$37:$B$183,0),11)),"",INDEX($A$37:$T$183,MATCH($B221,$B$37:$B$183,0),11))</f>
        <v>2</v>
      </c>
      <c r="L221" s="19">
        <f>IF(ISNA(INDEX($A$37:$T$183,MATCH($B221,$B$37:$B$183,0),12)),"",INDEX($A$37:$T$183,MATCH($B221,$B$37:$B$183,0),12))</f>
        <v>1</v>
      </c>
      <c r="M221" s="19">
        <f>IF(ISNA(INDEX($A$37:$T$183,MATCH($B221,$B$37:$B$183,0),13)),"",INDEX($A$37:$T$183,MATCH($B221,$B$37:$B$183,0),13))</f>
        <v>2</v>
      </c>
      <c r="N221" s="19">
        <f t="shared" si="38"/>
        <v>0</v>
      </c>
      <c r="O221" s="19">
        <f t="shared" si="39"/>
        <v>5</v>
      </c>
      <c r="P221" s="19">
        <f t="shared" si="40"/>
        <v>6</v>
      </c>
      <c r="Q221" s="19">
        <f t="shared" si="41"/>
        <v>11</v>
      </c>
      <c r="R221" s="30" t="str">
        <f>IF(ISNA(INDEX($A$36:$U$157,MATCH($B221,$B$36:$B$157,0),18)),"",INDEX($A$36:$U$157,MATCH($B221,$B$36:$B$157,0),18))</f>
        <v>E</v>
      </c>
      <c r="S221" s="30">
        <f>IF(ISNA(INDEX($A$36:$U$157,MATCH($B221,$B$36:$B$157,0),19)),"",INDEX($A$36:$U$157,MATCH($B221,$B$36:$B$157,0),19))</f>
        <v>0</v>
      </c>
      <c r="T221" s="30">
        <f t="shared" si="42"/>
        <v>0</v>
      </c>
      <c r="U221" s="60" t="s">
        <v>43</v>
      </c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  <c r="GC221" s="102"/>
      <c r="GD221" s="102"/>
      <c r="GE221" s="102"/>
      <c r="GF221" s="102"/>
      <c r="GG221" s="102"/>
      <c r="GH221" s="102"/>
      <c r="GI221" s="102"/>
      <c r="GJ221" s="102"/>
      <c r="GK221" s="102"/>
      <c r="GL221" s="102"/>
      <c r="GM221" s="102"/>
      <c r="GN221" s="102"/>
      <c r="GO221" s="102"/>
      <c r="GP221" s="102"/>
      <c r="GQ221" s="102"/>
      <c r="GR221" s="102"/>
      <c r="GS221" s="102"/>
      <c r="GT221" s="102"/>
      <c r="GU221" s="102"/>
      <c r="GV221" s="102"/>
      <c r="GW221" s="102"/>
      <c r="GX221" s="102"/>
      <c r="GY221" s="102"/>
      <c r="GZ221" s="102"/>
      <c r="HA221" s="102"/>
      <c r="HB221" s="102"/>
      <c r="HC221" s="102"/>
      <c r="HD221" s="102"/>
      <c r="HE221" s="102"/>
      <c r="HF221" s="102"/>
      <c r="HG221" s="102"/>
      <c r="HH221" s="102"/>
      <c r="HI221" s="102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  <c r="IW221" s="102"/>
      <c r="IX221" s="102"/>
      <c r="IY221" s="102"/>
      <c r="IZ221" s="102"/>
      <c r="JA221" s="102"/>
    </row>
    <row r="222" spans="1:261" ht="12.75" customHeight="1">
      <c r="A222" s="33" t="str">
        <f>IF(ISNA(INDEX($A$37:$T$176,MATCH($B222,$B$37:$B$176,0),1)),"",INDEX($A$37:$T$176,MATCH($B222,$B$37:$B$176,0),1))</f>
        <v>MLM5029</v>
      </c>
      <c r="B222" s="181" t="s">
        <v>254</v>
      </c>
      <c r="C222" s="182"/>
      <c r="D222" s="182"/>
      <c r="E222" s="182"/>
      <c r="F222" s="182"/>
      <c r="G222" s="182"/>
      <c r="H222" s="182"/>
      <c r="I222" s="183"/>
      <c r="J222" s="19">
        <f>IF(ISNA(INDEX($A$37:$T$176,MATCH($B222,$B$37:$B$176,0),10)),"",INDEX($A$37:$T$176,MATCH($B222,$B$37:$B$176,0),10))</f>
        <v>6</v>
      </c>
      <c r="K222" s="19">
        <f>IF(ISNA(INDEX($A$37:$T$176,MATCH($B222,$B$37:$B$176,0),11)),"",INDEX($A$37:$T$176,MATCH($B222,$B$37:$B$176,0),11))</f>
        <v>2</v>
      </c>
      <c r="L222" s="19">
        <f>IF(ISNA(INDEX($A$37:$T$176,MATCH($B222,$B$37:$B$176,0),12)),"",INDEX($A$37:$T$176,MATCH($B222,$B$37:$B$176,0),12))</f>
        <v>1</v>
      </c>
      <c r="M222" s="19">
        <f>IF(ISNA(INDEX($A$37:$T$176,MATCH($B222,$B$37:$B$176,0),13)),"",INDEX($A$37:$T$176,MATCH($B222,$B$37:$B$176,0),13))</f>
        <v>1</v>
      </c>
      <c r="N222" s="19">
        <f t="shared" si="38"/>
        <v>0</v>
      </c>
      <c r="O222" s="19">
        <f t="shared" si="39"/>
        <v>4</v>
      </c>
      <c r="P222" s="19">
        <f t="shared" si="40"/>
        <v>9</v>
      </c>
      <c r="Q222" s="19">
        <f t="shared" si="41"/>
        <v>13</v>
      </c>
      <c r="R222" s="30" t="s">
        <v>60</v>
      </c>
      <c r="S222" s="30"/>
      <c r="T222" s="30">
        <f t="shared" si="42"/>
        <v>0</v>
      </c>
      <c r="U222" s="60" t="s">
        <v>43</v>
      </c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  <c r="FE222" s="102"/>
      <c r="FF222" s="102"/>
      <c r="FG222" s="102"/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102"/>
      <c r="FR222" s="102"/>
      <c r="FS222" s="102"/>
      <c r="FT222" s="102"/>
      <c r="FU222" s="102"/>
      <c r="FV222" s="102"/>
      <c r="FW222" s="102"/>
      <c r="FX222" s="102"/>
      <c r="FY222" s="102"/>
      <c r="FZ222" s="102"/>
      <c r="GA222" s="102"/>
      <c r="GB222" s="102"/>
      <c r="GC222" s="102"/>
      <c r="GD222" s="102"/>
      <c r="GE222" s="102"/>
      <c r="GF222" s="102"/>
      <c r="GG222" s="102"/>
      <c r="GH222" s="102"/>
      <c r="GI222" s="102"/>
      <c r="GJ222" s="102"/>
      <c r="GK222" s="102"/>
      <c r="GL222" s="102"/>
      <c r="GM222" s="102"/>
      <c r="GN222" s="102"/>
      <c r="GO222" s="102"/>
      <c r="GP222" s="102"/>
      <c r="GQ222" s="102"/>
      <c r="GR222" s="102"/>
      <c r="GS222" s="102"/>
      <c r="GT222" s="102"/>
      <c r="GU222" s="102"/>
      <c r="GV222" s="102"/>
      <c r="GW222" s="102"/>
      <c r="GX222" s="102"/>
      <c r="GY222" s="102"/>
      <c r="GZ222" s="102"/>
      <c r="HA222" s="102"/>
      <c r="HB222" s="102"/>
      <c r="HC222" s="102"/>
      <c r="HD222" s="102"/>
      <c r="HE222" s="102"/>
      <c r="HF222" s="102"/>
      <c r="HG222" s="102"/>
      <c r="HH222" s="102"/>
      <c r="HI222" s="102"/>
      <c r="HJ222" s="102"/>
      <c r="HK222" s="102"/>
      <c r="HL222" s="102"/>
      <c r="HM222" s="102"/>
      <c r="HN222" s="102"/>
      <c r="HO222" s="102"/>
      <c r="HP222" s="102"/>
      <c r="HQ222" s="102"/>
      <c r="HR222" s="102"/>
      <c r="HS222" s="102"/>
      <c r="HT222" s="102"/>
      <c r="HU222" s="102"/>
      <c r="HV222" s="102"/>
      <c r="HW222" s="102"/>
      <c r="HX222" s="102"/>
      <c r="HY222" s="102"/>
      <c r="HZ222" s="102"/>
      <c r="IA222" s="102"/>
      <c r="IB222" s="102"/>
      <c r="IC222" s="102"/>
      <c r="ID222" s="102"/>
      <c r="IE222" s="102"/>
      <c r="IF222" s="102"/>
      <c r="IG222" s="102"/>
      <c r="IH222" s="102"/>
      <c r="II222" s="102"/>
      <c r="IJ222" s="102"/>
      <c r="IK222" s="102"/>
      <c r="IL222" s="102"/>
      <c r="IM222" s="102"/>
      <c r="IN222" s="102"/>
      <c r="IO222" s="102"/>
      <c r="IP222" s="102"/>
      <c r="IQ222" s="102"/>
      <c r="IR222" s="102"/>
      <c r="IS222" s="102"/>
      <c r="IT222" s="102"/>
      <c r="IU222" s="102"/>
      <c r="IV222" s="102"/>
      <c r="IW222" s="102"/>
      <c r="IX222" s="102"/>
      <c r="IY222" s="102"/>
      <c r="IZ222" s="102"/>
      <c r="JA222" s="102"/>
    </row>
    <row r="223" spans="1:261" ht="12.75" customHeight="1">
      <c r="A223" s="80" t="str">
        <f>IF(ISNA(INDEX($A$37:$T$176,MATCH($B223,$B$37:$B$176,0),1)),"",INDEX($A$37:$T$176,MATCH($B223,$B$37:$B$176,0),1))</f>
        <v>MLM5002</v>
      </c>
      <c r="B223" s="181" t="s">
        <v>256</v>
      </c>
      <c r="C223" s="182"/>
      <c r="D223" s="182"/>
      <c r="E223" s="182"/>
      <c r="F223" s="182"/>
      <c r="G223" s="182"/>
      <c r="H223" s="182"/>
      <c r="I223" s="183"/>
      <c r="J223" s="77">
        <f>IF(ISNA(INDEX($A$37:$T$176,MATCH($B223,$B$37:$B$176,0),10)),"",INDEX($A$37:$T$176,MATCH($B223,$B$37:$B$176,0),10))</f>
        <v>6</v>
      </c>
      <c r="K223" s="77">
        <f>IF(ISNA(INDEX($A$37:$T$176,MATCH($B223,$B$37:$B$176,0),11)),"",INDEX($A$37:$T$176,MATCH($B223,$B$37:$B$176,0),11))</f>
        <v>2</v>
      </c>
      <c r="L223" s="77">
        <f>IF(ISNA(INDEX($A$37:$T$176,MATCH($B223,$B$37:$B$176,0),12)),"",INDEX($A$37:$T$176,MATCH($B223,$B$37:$B$176,0),12))</f>
        <v>0</v>
      </c>
      <c r="M223" s="77">
        <f>IF(ISNA(INDEX($A$37:$T$176,MATCH($B223,$B$37:$B$176,0),13)),"",INDEX($A$37:$T$176,MATCH($B223,$B$37:$B$176,0),13))</f>
        <v>2</v>
      </c>
      <c r="N223" s="77">
        <f t="shared" si="38"/>
        <v>0</v>
      </c>
      <c r="O223" s="77">
        <f t="shared" si="39"/>
        <v>4</v>
      </c>
      <c r="P223" s="77">
        <f t="shared" si="40"/>
        <v>6</v>
      </c>
      <c r="Q223" s="77">
        <f t="shared" si="41"/>
        <v>13</v>
      </c>
      <c r="R223" s="78" t="str">
        <f>IF(ISNA(INDEX($A$36:$U$157,MATCH($B223,$B$36:$B$157,0),18)),"",INDEX($A$36:$U$157,MATCH($B223,$B$36:$B$157,0),18))</f>
        <v>E</v>
      </c>
      <c r="S223" s="78">
        <f>IF(ISNA(INDEX($A$36:$U$157,MATCH($B223,$B$36:$B$157,0),19)),"",INDEX($A$36:$U$157,MATCH($B223,$B$36:$B$157,0),19))</f>
        <v>0</v>
      </c>
      <c r="T223" s="78">
        <f t="shared" si="42"/>
        <v>0</v>
      </c>
      <c r="U223" s="79" t="s">
        <v>43</v>
      </c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  <c r="FX223" s="102"/>
      <c r="FY223" s="102"/>
      <c r="FZ223" s="102"/>
      <c r="GA223" s="102"/>
      <c r="GB223" s="102"/>
      <c r="GC223" s="102"/>
      <c r="GD223" s="102"/>
      <c r="GE223" s="102"/>
      <c r="GF223" s="102"/>
      <c r="GG223" s="102"/>
      <c r="GH223" s="102"/>
      <c r="GI223" s="102"/>
      <c r="GJ223" s="102"/>
      <c r="GK223" s="102"/>
      <c r="GL223" s="102"/>
      <c r="GM223" s="102"/>
      <c r="GN223" s="102"/>
      <c r="GO223" s="102"/>
      <c r="GP223" s="102"/>
      <c r="GQ223" s="102"/>
      <c r="GR223" s="102"/>
      <c r="GS223" s="102"/>
      <c r="GT223" s="102"/>
      <c r="GU223" s="102"/>
      <c r="GV223" s="102"/>
      <c r="GW223" s="102"/>
      <c r="GX223" s="102"/>
      <c r="GY223" s="102"/>
      <c r="GZ223" s="102"/>
      <c r="HA223" s="102"/>
      <c r="HB223" s="102"/>
      <c r="HC223" s="102"/>
      <c r="HD223" s="102"/>
      <c r="HE223" s="102"/>
      <c r="HF223" s="102"/>
      <c r="HG223" s="102"/>
      <c r="HH223" s="102"/>
      <c r="HI223" s="102"/>
      <c r="HJ223" s="102"/>
      <c r="HK223" s="102"/>
      <c r="HL223" s="102"/>
      <c r="HM223" s="102"/>
      <c r="HN223" s="102"/>
      <c r="HO223" s="102"/>
      <c r="HP223" s="102"/>
      <c r="HQ223" s="102"/>
      <c r="HR223" s="102"/>
      <c r="HS223" s="102"/>
      <c r="HT223" s="102"/>
      <c r="HU223" s="102"/>
      <c r="HV223" s="102"/>
      <c r="HW223" s="102"/>
      <c r="HX223" s="102"/>
      <c r="HY223" s="102"/>
      <c r="HZ223" s="102"/>
      <c r="IA223" s="102"/>
      <c r="IB223" s="102"/>
      <c r="IC223" s="102"/>
      <c r="ID223" s="102"/>
      <c r="IE223" s="102"/>
      <c r="IF223" s="102"/>
      <c r="IG223" s="102"/>
      <c r="IH223" s="102"/>
      <c r="II223" s="102"/>
      <c r="IJ223" s="102"/>
      <c r="IK223" s="102"/>
      <c r="IL223" s="102"/>
      <c r="IM223" s="102"/>
      <c r="IN223" s="102"/>
      <c r="IO223" s="102"/>
      <c r="IP223" s="102"/>
      <c r="IQ223" s="102"/>
      <c r="IR223" s="102"/>
      <c r="IS223" s="102"/>
      <c r="IT223" s="102"/>
      <c r="IU223" s="102"/>
      <c r="IV223" s="102"/>
      <c r="IW223" s="102"/>
      <c r="IX223" s="102"/>
      <c r="IY223" s="102"/>
      <c r="IZ223" s="102"/>
      <c r="JA223" s="102"/>
    </row>
    <row r="224" spans="1:261" ht="24.75" customHeight="1">
      <c r="A224" s="80" t="str">
        <f>IF(ISNA(INDEX($A$36:$U$157,MATCH($B224,$B$36:$B$157,0),1)),"",INDEX($A$36:$U$157,MATCH($B224,$B$36:$B$157,0),1))</f>
        <v>MLM2001</v>
      </c>
      <c r="B224" s="181" t="s">
        <v>133</v>
      </c>
      <c r="C224" s="182"/>
      <c r="D224" s="182"/>
      <c r="E224" s="182"/>
      <c r="F224" s="182"/>
      <c r="G224" s="182"/>
      <c r="H224" s="182"/>
      <c r="I224" s="183"/>
      <c r="J224" s="77">
        <f>IF(ISNA(INDEX($A$36:$U$157,MATCH($B224,$B$36:$B$157,0),10)),"",INDEX($A$36:$U$157,MATCH($B224,$B$36:$B$157,0),10))</f>
        <v>2</v>
      </c>
      <c r="K224" s="77">
        <f>IF(ISNA(INDEX($A$36:$U$157,MATCH($B224,$B$36:$B$157,0),11)),"",INDEX($A$36:$U$157,MATCH($B224,$B$36:$B$157,0),11))</f>
        <v>0</v>
      </c>
      <c r="L224" s="77">
        <f>IF(ISNA(INDEX($A$36:$U$157,MATCH($B224,$B$36:$B$157,0),12)),"",INDEX($A$36:$U$157,MATCH($B224,$B$36:$B$157,0),12))</f>
        <v>0</v>
      </c>
      <c r="M224" s="77">
        <f>IF(ISNA(INDEX($A$36:$U$157,MATCH($B224,$B$36:$B$157,0),13)),"",INDEX($A$36:$U$157,MATCH($B224,$B$36:$B$157,0),13))</f>
        <v>0</v>
      </c>
      <c r="N224" s="77">
        <f t="shared" si="38"/>
        <v>2</v>
      </c>
      <c r="O224" s="77">
        <f t="shared" si="39"/>
        <v>2</v>
      </c>
      <c r="P224" s="77">
        <f t="shared" si="40"/>
        <v>2</v>
      </c>
      <c r="Q224" s="77">
        <f t="shared" si="41"/>
        <v>4</v>
      </c>
      <c r="R224" s="78">
        <f>IF(ISNA(INDEX($A$36:$U$157,MATCH($B224,$B$36:$B$157,0),18)),"",INDEX($A$36:$U$157,MATCH($B224,$B$36:$B$157,0),18))</f>
        <v>0</v>
      </c>
      <c r="S224" s="78">
        <f>IF(ISNA(INDEX($A$36:$U$157,MATCH($B224,$B$36:$B$157,0),19)),"",INDEX($A$36:$U$157,MATCH($B224,$B$36:$B$157,0),19))</f>
        <v>0</v>
      </c>
      <c r="T224" s="78" t="str">
        <f t="shared" si="42"/>
        <v>VP</v>
      </c>
      <c r="U224" s="79" t="s">
        <v>43</v>
      </c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  <c r="FX224" s="102"/>
      <c r="FY224" s="102"/>
      <c r="FZ224" s="102"/>
      <c r="GA224" s="102"/>
      <c r="GB224" s="102"/>
      <c r="GC224" s="102"/>
      <c r="GD224" s="102"/>
      <c r="GE224" s="102"/>
      <c r="GF224" s="102"/>
      <c r="GG224" s="102"/>
      <c r="GH224" s="102"/>
      <c r="GI224" s="102"/>
      <c r="GJ224" s="102"/>
      <c r="GK224" s="102"/>
      <c r="GL224" s="102"/>
      <c r="GM224" s="102"/>
      <c r="GN224" s="102"/>
      <c r="GO224" s="102"/>
      <c r="GP224" s="102"/>
      <c r="GQ224" s="102"/>
      <c r="GR224" s="102"/>
      <c r="GS224" s="102"/>
      <c r="GT224" s="102"/>
      <c r="GU224" s="102"/>
      <c r="GV224" s="102"/>
      <c r="GW224" s="102"/>
      <c r="GX224" s="102"/>
      <c r="GY224" s="102"/>
      <c r="GZ224" s="102"/>
      <c r="HA224" s="102"/>
      <c r="HB224" s="102"/>
      <c r="HC224" s="102"/>
      <c r="HD224" s="102"/>
      <c r="HE224" s="102"/>
      <c r="HF224" s="102"/>
      <c r="HG224" s="102"/>
      <c r="HH224" s="102"/>
      <c r="HI224" s="102"/>
      <c r="HJ224" s="102"/>
      <c r="HK224" s="102"/>
      <c r="HL224" s="102"/>
      <c r="HM224" s="102"/>
      <c r="HN224" s="102"/>
      <c r="HO224" s="102"/>
      <c r="HP224" s="102"/>
      <c r="HQ224" s="102"/>
      <c r="HR224" s="102"/>
      <c r="HS224" s="102"/>
      <c r="HT224" s="102"/>
      <c r="HU224" s="102"/>
      <c r="HV224" s="102"/>
      <c r="HW224" s="102"/>
      <c r="HX224" s="102"/>
      <c r="HY224" s="102"/>
      <c r="HZ224" s="102"/>
      <c r="IA224" s="102"/>
      <c r="IB224" s="102"/>
      <c r="IC224" s="102"/>
      <c r="ID224" s="102"/>
      <c r="IE224" s="102"/>
      <c r="IF224" s="102"/>
      <c r="IG224" s="102"/>
      <c r="IH224" s="102"/>
      <c r="II224" s="102"/>
      <c r="IJ224" s="102"/>
      <c r="IK224" s="102"/>
      <c r="IL224" s="102"/>
      <c r="IM224" s="102"/>
      <c r="IN224" s="102"/>
      <c r="IO224" s="102"/>
      <c r="IP224" s="102"/>
      <c r="IQ224" s="102"/>
      <c r="IR224" s="102"/>
      <c r="IS224" s="102"/>
      <c r="IT224" s="102"/>
      <c r="IU224" s="102"/>
      <c r="IV224" s="102"/>
      <c r="IW224" s="102"/>
      <c r="IX224" s="102"/>
      <c r="IY224" s="102"/>
      <c r="IZ224" s="102"/>
      <c r="JA224" s="102"/>
    </row>
    <row r="225" spans="1:261" ht="22.5" customHeight="1">
      <c r="A225" s="81" t="s">
        <v>74</v>
      </c>
      <c r="B225" s="145"/>
      <c r="C225" s="216"/>
      <c r="D225" s="216"/>
      <c r="E225" s="216"/>
      <c r="F225" s="216"/>
      <c r="G225" s="216"/>
      <c r="H225" s="216"/>
      <c r="I225" s="146"/>
      <c r="J225" s="82">
        <f>SUM(J219:J224)</f>
        <v>29</v>
      </c>
      <c r="K225" s="82">
        <f t="shared" ref="K225:Q225" si="43">SUM(K219:K224)</f>
        <v>10</v>
      </c>
      <c r="L225" s="82">
        <f t="shared" si="43"/>
        <v>3</v>
      </c>
      <c r="M225" s="82">
        <f t="shared" si="43"/>
        <v>6</v>
      </c>
      <c r="N225" s="82">
        <f t="shared" si="43"/>
        <v>5</v>
      </c>
      <c r="O225" s="82">
        <f t="shared" si="43"/>
        <v>24</v>
      </c>
      <c r="P225" s="82">
        <f t="shared" si="43"/>
        <v>32</v>
      </c>
      <c r="Q225" s="82">
        <f t="shared" si="43"/>
        <v>59</v>
      </c>
      <c r="R225" s="81">
        <f>COUNTIF(R219:R224,"E")</f>
        <v>4</v>
      </c>
      <c r="S225" s="81">
        <f>COUNTIF(S219:S224,"C")</f>
        <v>0</v>
      </c>
      <c r="T225" s="81">
        <f>COUNTIF(T219:T224,"VP")</f>
        <v>2</v>
      </c>
      <c r="U225" s="83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  <c r="FE225" s="102"/>
      <c r="FF225" s="102"/>
      <c r="FG225" s="102"/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102"/>
      <c r="FR225" s="102"/>
      <c r="FS225" s="102"/>
      <c r="FT225" s="102"/>
      <c r="FU225" s="102"/>
      <c r="FV225" s="102"/>
      <c r="FW225" s="102"/>
      <c r="FX225" s="102"/>
      <c r="FY225" s="102"/>
      <c r="FZ225" s="102"/>
      <c r="GA225" s="102"/>
      <c r="GB225" s="102"/>
      <c r="GC225" s="102"/>
      <c r="GD225" s="102"/>
      <c r="GE225" s="102"/>
      <c r="GF225" s="102"/>
      <c r="GG225" s="102"/>
      <c r="GH225" s="102"/>
      <c r="GI225" s="102"/>
      <c r="GJ225" s="102"/>
      <c r="GK225" s="102"/>
      <c r="GL225" s="102"/>
      <c r="GM225" s="102"/>
      <c r="GN225" s="102"/>
      <c r="GO225" s="102"/>
      <c r="GP225" s="102"/>
      <c r="GQ225" s="102"/>
      <c r="GR225" s="102"/>
      <c r="GS225" s="102"/>
      <c r="GT225" s="102"/>
      <c r="GU225" s="102"/>
      <c r="GV225" s="102"/>
      <c r="GW225" s="102"/>
      <c r="GX225" s="102"/>
      <c r="GY225" s="102"/>
      <c r="GZ225" s="102"/>
      <c r="HA225" s="102"/>
      <c r="HB225" s="102"/>
      <c r="HC225" s="102"/>
      <c r="HD225" s="102"/>
      <c r="HE225" s="102"/>
      <c r="HF225" s="102"/>
      <c r="HG225" s="102"/>
      <c r="HH225" s="102"/>
      <c r="HI225" s="102"/>
      <c r="HJ225" s="102"/>
      <c r="HK225" s="102"/>
      <c r="HL225" s="102"/>
      <c r="HM225" s="102"/>
      <c r="HN225" s="102"/>
      <c r="HO225" s="102"/>
      <c r="HP225" s="102"/>
      <c r="HQ225" s="102"/>
      <c r="HR225" s="102"/>
      <c r="HS225" s="102"/>
      <c r="HT225" s="102"/>
      <c r="HU225" s="102"/>
      <c r="HV225" s="102"/>
      <c r="HW225" s="102"/>
      <c r="HX225" s="102"/>
      <c r="HY225" s="102"/>
      <c r="HZ225" s="102"/>
      <c r="IA225" s="102"/>
      <c r="IB225" s="102"/>
      <c r="IC225" s="102"/>
      <c r="ID225" s="102"/>
      <c r="IE225" s="102"/>
      <c r="IF225" s="102"/>
      <c r="IG225" s="102"/>
      <c r="IH225" s="102"/>
      <c r="II225" s="102"/>
      <c r="IJ225" s="102"/>
      <c r="IK225" s="102"/>
      <c r="IL225" s="102"/>
      <c r="IM225" s="102"/>
      <c r="IN225" s="102"/>
      <c r="IO225" s="102"/>
      <c r="IP225" s="102"/>
      <c r="IQ225" s="102"/>
      <c r="IR225" s="102"/>
      <c r="IS225" s="102"/>
      <c r="IT225" s="102"/>
      <c r="IU225" s="102"/>
      <c r="IV225" s="102"/>
      <c r="IW225" s="102"/>
      <c r="IX225" s="102"/>
      <c r="IY225" s="102"/>
      <c r="IZ225" s="102"/>
      <c r="JA225" s="102"/>
    </row>
    <row r="226" spans="1:261" s="1" customFormat="1" ht="12.75">
      <c r="A226" s="275" t="s">
        <v>172</v>
      </c>
      <c r="B226" s="276"/>
      <c r="C226" s="276"/>
      <c r="D226" s="276"/>
      <c r="E226" s="276"/>
      <c r="F226" s="276"/>
      <c r="G226" s="276"/>
      <c r="H226" s="276"/>
      <c r="I226" s="277"/>
      <c r="J226" s="82">
        <f t="shared" ref="J226:T226" si="44">SUM(J217,J225)</f>
        <v>57</v>
      </c>
      <c r="K226" s="82">
        <f t="shared" si="44"/>
        <v>20</v>
      </c>
      <c r="L226" s="82">
        <f t="shared" si="44"/>
        <v>10</v>
      </c>
      <c r="M226" s="82">
        <f t="shared" si="44"/>
        <v>13</v>
      </c>
      <c r="N226" s="82">
        <f t="shared" si="44"/>
        <v>5</v>
      </c>
      <c r="O226" s="82">
        <f t="shared" si="44"/>
        <v>48</v>
      </c>
      <c r="P226" s="82">
        <f t="shared" si="44"/>
        <v>58</v>
      </c>
      <c r="Q226" s="82">
        <f t="shared" si="44"/>
        <v>109</v>
      </c>
      <c r="R226" s="82">
        <f t="shared" si="44"/>
        <v>8</v>
      </c>
      <c r="S226" s="82">
        <f t="shared" si="44"/>
        <v>3</v>
      </c>
      <c r="T226" s="82">
        <f t="shared" si="44"/>
        <v>2</v>
      </c>
      <c r="U226" s="84">
        <f>(COUNTIF($A$210:$U$224,"DS"))/(COUNTIF($A$178:$U$201,"DF")+COUNTIF($A$210:$U$224,"DS")+COUNTIF($A$234:$U$246,"DC"))</f>
        <v>0.27083333333333331</v>
      </c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  <c r="FE226" s="102"/>
      <c r="FF226" s="102"/>
      <c r="FG226" s="102"/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102"/>
      <c r="FR226" s="102"/>
      <c r="FS226" s="102"/>
      <c r="FT226" s="102"/>
      <c r="FU226" s="102"/>
      <c r="FV226" s="102"/>
      <c r="FW226" s="102"/>
      <c r="FX226" s="102"/>
      <c r="FY226" s="102"/>
      <c r="FZ226" s="102"/>
      <c r="GA226" s="102"/>
      <c r="GB226" s="102"/>
      <c r="GC226" s="102"/>
      <c r="GD226" s="102"/>
      <c r="GE226" s="102"/>
      <c r="GF226" s="102"/>
      <c r="GG226" s="102"/>
      <c r="GH226" s="102"/>
      <c r="GI226" s="102"/>
      <c r="GJ226" s="102"/>
      <c r="GK226" s="102"/>
      <c r="GL226" s="102"/>
      <c r="GM226" s="102"/>
      <c r="GN226" s="102"/>
      <c r="GO226" s="102"/>
      <c r="GP226" s="102"/>
      <c r="GQ226" s="102"/>
      <c r="GR226" s="102"/>
      <c r="GS226" s="102"/>
      <c r="GT226" s="102"/>
      <c r="GU226" s="102"/>
      <c r="GV226" s="102"/>
      <c r="GW226" s="102"/>
      <c r="GX226" s="102"/>
      <c r="GY226" s="102"/>
      <c r="GZ226" s="102"/>
      <c r="HA226" s="102"/>
      <c r="HB226" s="102"/>
      <c r="HC226" s="102"/>
      <c r="HD226" s="102"/>
      <c r="HE226" s="102"/>
      <c r="HF226" s="102"/>
      <c r="HG226" s="102"/>
      <c r="HH226" s="102"/>
      <c r="HI226" s="102"/>
      <c r="HJ226" s="102"/>
      <c r="HK226" s="102"/>
      <c r="HL226" s="102"/>
      <c r="HM226" s="102"/>
      <c r="HN226" s="102"/>
      <c r="HO226" s="102"/>
      <c r="HP226" s="102"/>
      <c r="HQ226" s="102"/>
      <c r="HR226" s="102"/>
      <c r="HS226" s="102"/>
      <c r="HT226" s="102"/>
      <c r="HU226" s="102"/>
      <c r="HV226" s="102"/>
      <c r="HW226" s="102"/>
      <c r="HX226" s="102"/>
      <c r="HY226" s="102"/>
      <c r="HZ226" s="102"/>
      <c r="IA226" s="102"/>
      <c r="IB226" s="102"/>
      <c r="IC226" s="102"/>
      <c r="ID226" s="102"/>
      <c r="IE226" s="102"/>
      <c r="IF226" s="102"/>
      <c r="IG226" s="102"/>
      <c r="IH226" s="102"/>
      <c r="II226" s="102"/>
      <c r="IJ226" s="102"/>
      <c r="IK226" s="102"/>
      <c r="IL226" s="102"/>
      <c r="IM226" s="102"/>
      <c r="IN226" s="102"/>
      <c r="IO226" s="102"/>
      <c r="IP226" s="102"/>
      <c r="IQ226" s="102"/>
      <c r="IR226" s="102"/>
      <c r="IS226" s="102"/>
      <c r="IT226" s="102"/>
      <c r="IU226" s="102"/>
      <c r="IV226" s="102"/>
      <c r="IW226" s="102"/>
      <c r="IX226" s="102"/>
      <c r="IY226" s="102"/>
      <c r="IZ226" s="102"/>
      <c r="JA226" s="102"/>
    </row>
    <row r="227" spans="1:261" ht="12.75" customHeight="1">
      <c r="A227" s="278" t="s">
        <v>173</v>
      </c>
      <c r="B227" s="279"/>
      <c r="C227" s="279"/>
      <c r="D227" s="279"/>
      <c r="E227" s="279"/>
      <c r="F227" s="279"/>
      <c r="G227" s="279"/>
      <c r="H227" s="279"/>
      <c r="I227" s="279"/>
      <c r="J227" s="280"/>
      <c r="K227" s="82">
        <f>K217*14+K225*12</f>
        <v>260</v>
      </c>
      <c r="L227" s="82">
        <f t="shared" ref="K227:Q227" si="45">L217*14+L225*12</f>
        <v>134</v>
      </c>
      <c r="M227" s="82">
        <f t="shared" si="45"/>
        <v>170</v>
      </c>
      <c r="N227" s="82">
        <f t="shared" si="45"/>
        <v>60</v>
      </c>
      <c r="O227" s="82">
        <f t="shared" si="45"/>
        <v>624</v>
      </c>
      <c r="P227" s="82">
        <f t="shared" si="45"/>
        <v>748</v>
      </c>
      <c r="Q227" s="82">
        <f t="shared" si="45"/>
        <v>1408</v>
      </c>
      <c r="R227" s="284"/>
      <c r="S227" s="285"/>
      <c r="T227" s="285"/>
      <c r="U227" s="286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  <c r="FE227" s="102"/>
      <c r="FF227" s="102"/>
      <c r="FG227" s="102"/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102"/>
      <c r="FR227" s="102"/>
      <c r="FS227" s="102"/>
      <c r="FT227" s="102"/>
      <c r="FU227" s="102"/>
      <c r="FV227" s="102"/>
      <c r="FW227" s="102"/>
      <c r="FX227" s="102"/>
      <c r="FY227" s="102"/>
      <c r="FZ227" s="102"/>
      <c r="GA227" s="102"/>
      <c r="GB227" s="102"/>
      <c r="GC227" s="102"/>
      <c r="GD227" s="102"/>
      <c r="GE227" s="102"/>
      <c r="GF227" s="102"/>
      <c r="GG227" s="102"/>
      <c r="GH227" s="102"/>
      <c r="GI227" s="102"/>
      <c r="GJ227" s="102"/>
      <c r="GK227" s="102"/>
      <c r="GL227" s="102"/>
      <c r="GM227" s="102"/>
      <c r="GN227" s="102"/>
      <c r="GO227" s="102"/>
      <c r="GP227" s="102"/>
      <c r="GQ227" s="102"/>
      <c r="GR227" s="102"/>
      <c r="GS227" s="102"/>
      <c r="GT227" s="102"/>
      <c r="GU227" s="102"/>
      <c r="GV227" s="102"/>
      <c r="GW227" s="102"/>
      <c r="GX227" s="102"/>
      <c r="GY227" s="102"/>
      <c r="GZ227" s="102"/>
      <c r="HA227" s="102"/>
      <c r="HB227" s="102"/>
      <c r="HC227" s="102"/>
      <c r="HD227" s="102"/>
      <c r="HE227" s="102"/>
      <c r="HF227" s="102"/>
      <c r="HG227" s="102"/>
      <c r="HH227" s="102"/>
      <c r="HI227" s="102"/>
      <c r="HJ227" s="102"/>
      <c r="HK227" s="102"/>
      <c r="HL227" s="102"/>
      <c r="HM227" s="102"/>
      <c r="HN227" s="102"/>
      <c r="HO227" s="102"/>
      <c r="HP227" s="102"/>
      <c r="HQ227" s="102"/>
      <c r="HR227" s="102"/>
      <c r="HS227" s="102"/>
      <c r="HT227" s="102"/>
      <c r="HU227" s="102"/>
      <c r="HV227" s="102"/>
      <c r="HW227" s="102"/>
      <c r="HX227" s="102"/>
      <c r="HY227" s="102"/>
      <c r="HZ227" s="102"/>
      <c r="IA227" s="102"/>
      <c r="IB227" s="102"/>
      <c r="IC227" s="102"/>
      <c r="ID227" s="102"/>
      <c r="IE227" s="102"/>
      <c r="IF227" s="102"/>
      <c r="IG227" s="102"/>
      <c r="IH227" s="102"/>
      <c r="II227" s="102"/>
      <c r="IJ227" s="102"/>
      <c r="IK227" s="102"/>
      <c r="IL227" s="102"/>
      <c r="IM227" s="102"/>
      <c r="IN227" s="102"/>
      <c r="IO227" s="102"/>
      <c r="IP227" s="102"/>
      <c r="IQ227" s="102"/>
      <c r="IR227" s="102"/>
      <c r="IS227" s="102"/>
      <c r="IT227" s="102"/>
      <c r="IU227" s="102"/>
      <c r="IV227" s="102"/>
      <c r="IW227" s="102"/>
      <c r="IX227" s="102"/>
      <c r="IY227" s="102"/>
      <c r="IZ227" s="102"/>
      <c r="JA227" s="102"/>
    </row>
    <row r="228" spans="1:261">
      <c r="A228" s="281"/>
      <c r="B228" s="282"/>
      <c r="C228" s="282"/>
      <c r="D228" s="282"/>
      <c r="E228" s="282"/>
      <c r="F228" s="282"/>
      <c r="G228" s="282"/>
      <c r="H228" s="282"/>
      <c r="I228" s="282"/>
      <c r="J228" s="283"/>
      <c r="K228" s="290">
        <f>SUM(K227:N227)</f>
        <v>624</v>
      </c>
      <c r="L228" s="291"/>
      <c r="M228" s="291"/>
      <c r="N228" s="292"/>
      <c r="O228" s="293">
        <f>Q227</f>
        <v>1408</v>
      </c>
      <c r="P228" s="294"/>
      <c r="Q228" s="295"/>
      <c r="R228" s="287"/>
      <c r="S228" s="288"/>
      <c r="T228" s="288"/>
      <c r="U228" s="289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  <c r="FX228" s="102"/>
      <c r="FY228" s="102"/>
      <c r="FZ228" s="102"/>
      <c r="GA228" s="102"/>
      <c r="GB228" s="102"/>
      <c r="GC228" s="102"/>
      <c r="GD228" s="102"/>
      <c r="GE228" s="102"/>
      <c r="GF228" s="102"/>
      <c r="GG228" s="102"/>
      <c r="GH228" s="102"/>
      <c r="GI228" s="102"/>
      <c r="GJ228" s="102"/>
      <c r="GK228" s="102"/>
      <c r="GL228" s="102"/>
      <c r="GM228" s="102"/>
      <c r="GN228" s="102"/>
      <c r="GO228" s="102"/>
      <c r="GP228" s="102"/>
      <c r="GQ228" s="102"/>
      <c r="GR228" s="102"/>
      <c r="GS228" s="102"/>
      <c r="GT228" s="102"/>
      <c r="GU228" s="102"/>
      <c r="GV228" s="102"/>
      <c r="GW228" s="102"/>
      <c r="GX228" s="102"/>
      <c r="GY228" s="102"/>
      <c r="GZ228" s="102"/>
      <c r="HA228" s="102"/>
      <c r="HB228" s="102"/>
      <c r="HC228" s="102"/>
      <c r="HD228" s="102"/>
      <c r="HE228" s="102"/>
      <c r="HF228" s="102"/>
      <c r="HG228" s="102"/>
      <c r="HH228" s="102"/>
      <c r="HI228" s="102"/>
      <c r="HJ228" s="102"/>
      <c r="HK228" s="102"/>
      <c r="HL228" s="102"/>
      <c r="HM228" s="102"/>
      <c r="HN228" s="102"/>
      <c r="HO228" s="102"/>
      <c r="HP228" s="102"/>
      <c r="HQ228" s="102"/>
      <c r="HR228" s="102"/>
      <c r="HS228" s="102"/>
      <c r="HT228" s="102"/>
      <c r="HU228" s="102"/>
      <c r="HV228" s="102"/>
      <c r="HW228" s="102"/>
      <c r="HX228" s="102"/>
      <c r="HY228" s="102"/>
      <c r="HZ228" s="102"/>
      <c r="IA228" s="102"/>
      <c r="IB228" s="102"/>
      <c r="IC228" s="102"/>
      <c r="ID228" s="102"/>
      <c r="IE228" s="102"/>
      <c r="IF228" s="102"/>
      <c r="IG228" s="102"/>
      <c r="IH228" s="102"/>
      <c r="II228" s="102"/>
      <c r="IJ228" s="102"/>
      <c r="IK228" s="102"/>
      <c r="IL228" s="102"/>
      <c r="IM228" s="102"/>
      <c r="IN228" s="102"/>
      <c r="IO228" s="102"/>
      <c r="IP228" s="102"/>
      <c r="IQ228" s="102"/>
      <c r="IR228" s="102"/>
      <c r="IS228" s="102"/>
      <c r="IT228" s="102"/>
      <c r="IU228" s="102"/>
      <c r="IV228" s="102"/>
      <c r="IW228" s="102"/>
      <c r="IX228" s="102"/>
      <c r="IY228" s="102"/>
      <c r="IZ228" s="102"/>
      <c r="JA228" s="102"/>
    </row>
    <row r="229" spans="1:261"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2"/>
      <c r="HB229" s="102"/>
      <c r="HC229" s="102"/>
      <c r="HD229" s="102"/>
      <c r="HE229" s="102"/>
      <c r="HF229" s="102"/>
      <c r="HG229" s="102"/>
      <c r="HH229" s="102"/>
      <c r="HI229" s="102"/>
      <c r="HJ229" s="102"/>
      <c r="HK229" s="102"/>
      <c r="HL229" s="102"/>
      <c r="HM229" s="102"/>
      <c r="HN229" s="102"/>
      <c r="HO229" s="102"/>
      <c r="HP229" s="102"/>
      <c r="HQ229" s="102"/>
      <c r="HR229" s="102"/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  <c r="IC229" s="102"/>
      <c r="ID229" s="102"/>
      <c r="IE229" s="102"/>
      <c r="IF229" s="102"/>
      <c r="IG229" s="102"/>
      <c r="IH229" s="102"/>
      <c r="II229" s="102"/>
      <c r="IJ229" s="102"/>
      <c r="IK229" s="102"/>
      <c r="IL229" s="102"/>
      <c r="IM229" s="102"/>
      <c r="IN229" s="102"/>
      <c r="IO229" s="102"/>
      <c r="IP229" s="102"/>
      <c r="IQ229" s="102"/>
      <c r="IR229" s="102"/>
      <c r="IS229" s="102"/>
      <c r="IT229" s="102"/>
      <c r="IU229" s="102"/>
      <c r="IV229" s="102"/>
      <c r="IW229" s="102"/>
      <c r="IX229" s="102"/>
      <c r="IY229" s="102"/>
      <c r="IZ229" s="102"/>
      <c r="JA229" s="102"/>
    </row>
    <row r="230" spans="1:261" ht="12.75" customHeight="1">
      <c r="A230" s="145" t="s">
        <v>195</v>
      </c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146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  <c r="GC230" s="102"/>
      <c r="GD230" s="102"/>
      <c r="GE230" s="102"/>
      <c r="GF230" s="102"/>
      <c r="GG230" s="102"/>
      <c r="GH230" s="102"/>
      <c r="GI230" s="102"/>
      <c r="GJ230" s="102"/>
      <c r="GK230" s="102"/>
      <c r="GL230" s="102"/>
      <c r="GM230" s="102"/>
      <c r="GN230" s="102"/>
      <c r="GO230" s="102"/>
      <c r="GP230" s="102"/>
      <c r="GQ230" s="102"/>
      <c r="GR230" s="102"/>
      <c r="GS230" s="102"/>
      <c r="GT230" s="102"/>
      <c r="GU230" s="102"/>
      <c r="GV230" s="102"/>
      <c r="GW230" s="102"/>
      <c r="GX230" s="102"/>
      <c r="GY230" s="102"/>
      <c r="GZ230" s="102"/>
      <c r="HA230" s="102"/>
      <c r="HB230" s="102"/>
      <c r="HC230" s="102"/>
      <c r="HD230" s="102"/>
      <c r="HE230" s="102"/>
      <c r="HF230" s="102"/>
      <c r="HG230" s="102"/>
      <c r="HH230" s="102"/>
      <c r="HI230" s="102"/>
      <c r="HJ230" s="102"/>
      <c r="HK230" s="102"/>
      <c r="HL230" s="102"/>
      <c r="HM230" s="102"/>
      <c r="HN230" s="102"/>
      <c r="HO230" s="102"/>
      <c r="HP230" s="102"/>
      <c r="HQ230" s="102"/>
      <c r="HR230" s="102"/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  <c r="IC230" s="102"/>
      <c r="ID230" s="102"/>
      <c r="IE230" s="102"/>
      <c r="IF230" s="102"/>
      <c r="IG230" s="102"/>
      <c r="IH230" s="102"/>
      <c r="II230" s="102"/>
      <c r="IJ230" s="102"/>
      <c r="IK230" s="102"/>
      <c r="IL230" s="102"/>
      <c r="IM230" s="102"/>
      <c r="IN230" s="102"/>
      <c r="IO230" s="102"/>
      <c r="IP230" s="102"/>
      <c r="IQ230" s="102"/>
      <c r="IR230" s="102"/>
      <c r="IS230" s="102"/>
      <c r="IT230" s="102"/>
      <c r="IU230" s="102"/>
      <c r="IV230" s="102"/>
      <c r="IW230" s="102"/>
      <c r="IX230" s="102"/>
      <c r="IY230" s="102"/>
      <c r="IZ230" s="102"/>
      <c r="JA230" s="102"/>
    </row>
    <row r="231" spans="1:261">
      <c r="A231" s="267" t="s">
        <v>47</v>
      </c>
      <c r="B231" s="269" t="s">
        <v>48</v>
      </c>
      <c r="C231" s="270"/>
      <c r="D231" s="270"/>
      <c r="E231" s="270"/>
      <c r="F231" s="270"/>
      <c r="G231" s="270"/>
      <c r="H231" s="270"/>
      <c r="I231" s="271"/>
      <c r="J231" s="259" t="s">
        <v>49</v>
      </c>
      <c r="K231" s="141" t="s">
        <v>50</v>
      </c>
      <c r="L231" s="142"/>
      <c r="M231" s="142"/>
      <c r="N231" s="143"/>
      <c r="O231" s="141" t="s">
        <v>51</v>
      </c>
      <c r="P231" s="142"/>
      <c r="Q231" s="143"/>
      <c r="R231" s="141" t="s">
        <v>52</v>
      </c>
      <c r="S231" s="142"/>
      <c r="T231" s="143"/>
      <c r="U231" s="259" t="s">
        <v>53</v>
      </c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  <c r="FX231" s="102"/>
      <c r="FY231" s="102"/>
      <c r="FZ231" s="102"/>
      <c r="GA231" s="102"/>
      <c r="GB231" s="102"/>
      <c r="GC231" s="102"/>
      <c r="GD231" s="102"/>
      <c r="GE231" s="102"/>
      <c r="GF231" s="102"/>
      <c r="GG231" s="102"/>
      <c r="GH231" s="102"/>
      <c r="GI231" s="102"/>
      <c r="GJ231" s="102"/>
      <c r="GK231" s="102"/>
      <c r="GL231" s="102"/>
      <c r="GM231" s="102"/>
      <c r="GN231" s="102"/>
      <c r="GO231" s="102"/>
      <c r="GP231" s="102"/>
      <c r="GQ231" s="102"/>
      <c r="GR231" s="102"/>
      <c r="GS231" s="102"/>
      <c r="GT231" s="102"/>
      <c r="GU231" s="102"/>
      <c r="GV231" s="102"/>
      <c r="GW231" s="102"/>
      <c r="GX231" s="102"/>
      <c r="GY231" s="102"/>
      <c r="GZ231" s="102"/>
      <c r="HA231" s="102"/>
      <c r="HB231" s="102"/>
      <c r="HC231" s="102"/>
      <c r="HD231" s="102"/>
      <c r="HE231" s="102"/>
      <c r="HF231" s="102"/>
      <c r="HG231" s="102"/>
      <c r="HH231" s="102"/>
      <c r="HI231" s="102"/>
      <c r="HJ231" s="102"/>
      <c r="HK231" s="102"/>
      <c r="HL231" s="102"/>
      <c r="HM231" s="102"/>
      <c r="HN231" s="102"/>
      <c r="HO231" s="102"/>
      <c r="HP231" s="102"/>
      <c r="HQ231" s="102"/>
      <c r="HR231" s="102"/>
      <c r="HS231" s="102"/>
      <c r="HT231" s="102"/>
      <c r="HU231" s="102"/>
      <c r="HV231" s="102"/>
      <c r="HW231" s="102"/>
      <c r="HX231" s="102"/>
      <c r="HY231" s="102"/>
      <c r="HZ231" s="102"/>
      <c r="IA231" s="102"/>
      <c r="IB231" s="102"/>
      <c r="IC231" s="102"/>
      <c r="ID231" s="102"/>
      <c r="IE231" s="102"/>
      <c r="IF231" s="102"/>
      <c r="IG231" s="102"/>
      <c r="IH231" s="102"/>
      <c r="II231" s="102"/>
      <c r="IJ231" s="102"/>
      <c r="IK231" s="102"/>
      <c r="IL231" s="102"/>
      <c r="IM231" s="102"/>
      <c r="IN231" s="102"/>
      <c r="IO231" s="102"/>
      <c r="IP231" s="102"/>
      <c r="IQ231" s="102"/>
      <c r="IR231" s="102"/>
      <c r="IS231" s="102"/>
      <c r="IT231" s="102"/>
      <c r="IU231" s="102"/>
      <c r="IV231" s="102"/>
      <c r="IW231" s="102"/>
      <c r="IX231" s="102"/>
      <c r="IY231" s="102"/>
      <c r="IZ231" s="102"/>
      <c r="JA231" s="102"/>
    </row>
    <row r="232" spans="1:261" ht="12.75" customHeight="1">
      <c r="A232" s="268"/>
      <c r="B232" s="272"/>
      <c r="C232" s="273"/>
      <c r="D232" s="273"/>
      <c r="E232" s="273"/>
      <c r="F232" s="273"/>
      <c r="G232" s="273"/>
      <c r="H232" s="273"/>
      <c r="I232" s="274"/>
      <c r="J232" s="260"/>
      <c r="K232" s="31" t="s">
        <v>54</v>
      </c>
      <c r="L232" s="31" t="s">
        <v>55</v>
      </c>
      <c r="M232" s="31" t="s">
        <v>56</v>
      </c>
      <c r="N232" s="31" t="s">
        <v>57</v>
      </c>
      <c r="O232" s="31" t="s">
        <v>58</v>
      </c>
      <c r="P232" s="31" t="s">
        <v>32</v>
      </c>
      <c r="Q232" s="31" t="s">
        <v>59</v>
      </c>
      <c r="R232" s="31" t="s">
        <v>60</v>
      </c>
      <c r="S232" s="31" t="s">
        <v>54</v>
      </c>
      <c r="T232" s="31" t="s">
        <v>61</v>
      </c>
      <c r="U232" s="260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  <c r="FX232" s="102"/>
      <c r="FY232" s="102"/>
      <c r="FZ232" s="102"/>
      <c r="GA232" s="102"/>
      <c r="GB232" s="102"/>
      <c r="GC232" s="102"/>
      <c r="GD232" s="102"/>
      <c r="GE232" s="102"/>
      <c r="GF232" s="102"/>
      <c r="GG232" s="102"/>
      <c r="GH232" s="102"/>
      <c r="GI232" s="102"/>
      <c r="GJ232" s="102"/>
      <c r="GK232" s="102"/>
      <c r="GL232" s="102"/>
      <c r="GM232" s="102"/>
      <c r="GN232" s="102"/>
      <c r="GO232" s="102"/>
      <c r="GP232" s="102"/>
      <c r="GQ232" s="102"/>
      <c r="GR232" s="102"/>
      <c r="GS232" s="102"/>
      <c r="GT232" s="102"/>
      <c r="GU232" s="102"/>
      <c r="GV232" s="102"/>
      <c r="GW232" s="102"/>
      <c r="GX232" s="102"/>
      <c r="GY232" s="102"/>
      <c r="GZ232" s="102"/>
      <c r="HA232" s="102"/>
      <c r="HB232" s="102"/>
      <c r="HC232" s="102"/>
      <c r="HD232" s="102"/>
      <c r="HE232" s="102"/>
      <c r="HF232" s="102"/>
      <c r="HG232" s="102"/>
      <c r="HH232" s="102"/>
      <c r="HI232" s="102"/>
      <c r="HJ232" s="102"/>
      <c r="HK232" s="102"/>
      <c r="HL232" s="102"/>
      <c r="HM232" s="102"/>
      <c r="HN232" s="102"/>
      <c r="HO232" s="102"/>
      <c r="HP232" s="102"/>
      <c r="HQ232" s="102"/>
      <c r="HR232" s="102"/>
      <c r="HS232" s="102"/>
      <c r="HT232" s="102"/>
      <c r="HU232" s="102"/>
      <c r="HV232" s="102"/>
      <c r="HW232" s="102"/>
      <c r="HX232" s="102"/>
      <c r="HY232" s="102"/>
      <c r="HZ232" s="102"/>
      <c r="IA232" s="102"/>
      <c r="IB232" s="102"/>
      <c r="IC232" s="102"/>
      <c r="ID232" s="102"/>
      <c r="IE232" s="102"/>
      <c r="IF232" s="102"/>
      <c r="IG232" s="102"/>
      <c r="IH232" s="102"/>
      <c r="II232" s="102"/>
      <c r="IJ232" s="102"/>
      <c r="IK232" s="102"/>
      <c r="IL232" s="102"/>
      <c r="IM232" s="102"/>
      <c r="IN232" s="102"/>
      <c r="IO232" s="102"/>
      <c r="IP232" s="102"/>
      <c r="IQ232" s="102"/>
      <c r="IR232" s="102"/>
      <c r="IS232" s="102"/>
      <c r="IT232" s="102"/>
      <c r="IU232" s="102"/>
      <c r="IV232" s="102"/>
      <c r="IW232" s="102"/>
      <c r="IX232" s="102"/>
      <c r="IY232" s="102"/>
      <c r="IZ232" s="102"/>
      <c r="JA232" s="102"/>
    </row>
    <row r="233" spans="1:261" ht="12.75" customHeight="1">
      <c r="A233" s="145" t="s">
        <v>190</v>
      </c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146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  <c r="FE233" s="102"/>
      <c r="FF233" s="102"/>
      <c r="FG233" s="102"/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102"/>
      <c r="FR233" s="102"/>
      <c r="FS233" s="102"/>
      <c r="FT233" s="102"/>
      <c r="FU233" s="102"/>
      <c r="FV233" s="102"/>
      <c r="FW233" s="102"/>
      <c r="FX233" s="102"/>
      <c r="FY233" s="102"/>
      <c r="FZ233" s="102"/>
      <c r="GA233" s="102"/>
      <c r="GB233" s="102"/>
      <c r="GC233" s="102"/>
      <c r="GD233" s="102"/>
      <c r="GE233" s="102"/>
      <c r="GF233" s="102"/>
      <c r="GG233" s="102"/>
      <c r="GH233" s="102"/>
      <c r="GI233" s="102"/>
      <c r="GJ233" s="102"/>
      <c r="GK233" s="102"/>
      <c r="GL233" s="102"/>
      <c r="GM233" s="102"/>
      <c r="GN233" s="102"/>
      <c r="GO233" s="102"/>
      <c r="GP233" s="102"/>
      <c r="GQ233" s="102"/>
      <c r="GR233" s="102"/>
      <c r="GS233" s="102"/>
      <c r="GT233" s="102"/>
      <c r="GU233" s="102"/>
      <c r="GV233" s="102"/>
      <c r="GW233" s="102"/>
      <c r="GX233" s="102"/>
      <c r="GY233" s="102"/>
      <c r="GZ233" s="102"/>
      <c r="HA233" s="102"/>
      <c r="HB233" s="102"/>
      <c r="HC233" s="102"/>
      <c r="HD233" s="102"/>
      <c r="HE233" s="102"/>
      <c r="HF233" s="102"/>
      <c r="HG233" s="102"/>
      <c r="HH233" s="102"/>
      <c r="HI233" s="102"/>
      <c r="HJ233" s="102"/>
      <c r="HK233" s="102"/>
      <c r="HL233" s="102"/>
      <c r="HM233" s="102"/>
      <c r="HN233" s="102"/>
      <c r="HO233" s="102"/>
      <c r="HP233" s="102"/>
      <c r="HQ233" s="102"/>
      <c r="HR233" s="102"/>
      <c r="HS233" s="102"/>
      <c r="HT233" s="102"/>
      <c r="HU233" s="102"/>
      <c r="HV233" s="102"/>
      <c r="HW233" s="102"/>
      <c r="HX233" s="102"/>
      <c r="HY233" s="102"/>
      <c r="HZ233" s="102"/>
      <c r="IA233" s="102"/>
      <c r="IB233" s="102"/>
      <c r="IC233" s="102"/>
      <c r="ID233" s="102"/>
      <c r="IE233" s="102"/>
      <c r="IF233" s="102"/>
      <c r="IG233" s="102"/>
      <c r="IH233" s="102"/>
      <c r="II233" s="102"/>
      <c r="IJ233" s="102"/>
      <c r="IK233" s="102"/>
      <c r="IL233" s="102"/>
      <c r="IM233" s="102"/>
      <c r="IN233" s="102"/>
      <c r="IO233" s="102"/>
      <c r="IP233" s="102"/>
      <c r="IQ233" s="102"/>
      <c r="IR233" s="102"/>
      <c r="IS233" s="102"/>
      <c r="IT233" s="102"/>
      <c r="IU233" s="102"/>
      <c r="IV233" s="102"/>
      <c r="IW233" s="102"/>
      <c r="IX233" s="102"/>
      <c r="IY233" s="102"/>
      <c r="IZ233" s="102"/>
      <c r="JA233" s="102"/>
    </row>
    <row r="234" spans="1:261">
      <c r="A234" s="33" t="str">
        <f t="shared" ref="A234:A242" si="46">IF(ISNA(INDEX($A$37:$T$183,MATCH($B234,$B$37:$B$183,0),1)),"",INDEX($A$37:$T$183,MATCH($B234,$B$37:$B$183,0),1))</f>
        <v>YLU0011</v>
      </c>
      <c r="B234" s="181" t="s">
        <v>73</v>
      </c>
      <c r="C234" s="182"/>
      <c r="D234" s="182"/>
      <c r="E234" s="182"/>
      <c r="F234" s="182"/>
      <c r="G234" s="182"/>
      <c r="H234" s="182"/>
      <c r="I234" s="183"/>
      <c r="J234" s="19">
        <f t="shared" ref="J234:J242" si="47">IF(ISNA(INDEX($A$37:$T$183,MATCH($B234,$B$37:$B$183,0),10)),"",INDEX($A$37:$T$183,MATCH($B234,$B$37:$B$183,0),10))</f>
        <v>0</v>
      </c>
      <c r="K234" s="19">
        <f t="shared" ref="K234:K242" si="48">IF(ISNA(INDEX($A$37:$T$183,MATCH($B234,$B$37:$B$183,0),11)),"",INDEX($A$37:$T$183,MATCH($B234,$B$37:$B$183,0),11))</f>
        <v>0</v>
      </c>
      <c r="L234" s="19">
        <f t="shared" ref="L234:L242" si="49">IF(ISNA(INDEX($A$37:$T$183,MATCH($B234,$B$37:$B$183,0),12)),"",INDEX($A$37:$T$183,MATCH($B234,$B$37:$B$183,0),12))</f>
        <v>2</v>
      </c>
      <c r="M234" s="19">
        <f t="shared" ref="M234:M242" si="50">IF(ISNA(INDEX($A$37:$T$183,MATCH($B234,$B$37:$B$183,0),13)),"",INDEX($A$37:$T$183,MATCH($B234,$B$37:$B$183,0),13))</f>
        <v>0</v>
      </c>
      <c r="N234" s="19">
        <f t="shared" ref="N234:N242" si="51">IF(ISNA(INDEX($A$36:$U$157,MATCH($B234,$B$36:$B$157,0),14)),"",INDEX($A$36:$U$157,MATCH($B234,$B$36:$B$157,0),14))</f>
        <v>0</v>
      </c>
      <c r="O234" s="19">
        <f t="shared" ref="O234:O242" si="52">IF(ISNA(INDEX($A$36:$U$157,MATCH($B234,$B$36:$B$157,0),15)),"",INDEX($A$36:$U$157,MATCH($B234,$B$36:$B$157,0),15))</f>
        <v>2</v>
      </c>
      <c r="P234" s="19">
        <f t="shared" ref="P234:P242" si="53">IF(ISNA(INDEX($A$36:$U$157,MATCH($B234,$B$36:$B$157,0),16)),"",INDEX($A$36:$U$157,MATCH($B234,$B$36:$B$157,0),16))</f>
        <v>0</v>
      </c>
      <c r="Q234" s="19">
        <f t="shared" ref="Q234:Q242" si="54">IF(ISNA(INDEX($A$36:$U$157,MATCH($B234,$B$36:$B$157,0),17)),"",INDEX($A$36:$U$157,MATCH($B234,$B$36:$B$157,0),17))</f>
        <v>2</v>
      </c>
      <c r="R234" s="30">
        <f t="shared" ref="R234:R242" si="55">IF(ISNA(INDEX($A$36:$U$157,MATCH($B234,$B$36:$B$157,0),18)),"",INDEX($A$36:$U$157,MATCH($B234,$B$36:$B$157,0),18))</f>
        <v>0</v>
      </c>
      <c r="S234" s="30" t="str">
        <f t="shared" ref="S234:S242" si="56">IF(ISNA(INDEX($A$36:$U$157,MATCH($B234,$B$36:$B$157,0),19)),"",INDEX($A$36:$U$157,MATCH($B234,$B$36:$B$157,0),19))</f>
        <v>C</v>
      </c>
      <c r="T234" s="30">
        <f t="shared" ref="T234:T242" si="57">IF(ISNA(INDEX($A$36:$U$157,MATCH($B234,$B$36:$B$157,0),20)),"",INDEX($A$36:$U$157,MATCH($B234,$B$36:$B$157,0),20))</f>
        <v>0</v>
      </c>
      <c r="U234" s="18" t="s">
        <v>44</v>
      </c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  <c r="FX234" s="102"/>
      <c r="FY234" s="102"/>
      <c r="FZ234" s="102"/>
      <c r="GA234" s="102"/>
      <c r="GB234" s="102"/>
      <c r="GC234" s="102"/>
      <c r="GD234" s="102"/>
      <c r="GE234" s="102"/>
      <c r="GF234" s="102"/>
      <c r="GG234" s="102"/>
      <c r="GH234" s="102"/>
      <c r="GI234" s="102"/>
      <c r="GJ234" s="102"/>
      <c r="GK234" s="102"/>
      <c r="GL234" s="102"/>
      <c r="GM234" s="102"/>
      <c r="GN234" s="102"/>
      <c r="GO234" s="102"/>
      <c r="GP234" s="102"/>
      <c r="GQ234" s="102"/>
      <c r="GR234" s="102"/>
      <c r="GS234" s="102"/>
      <c r="GT234" s="102"/>
      <c r="GU234" s="102"/>
      <c r="GV234" s="102"/>
      <c r="GW234" s="102"/>
      <c r="GX234" s="102"/>
      <c r="GY234" s="102"/>
      <c r="GZ234" s="102"/>
      <c r="HA234" s="102"/>
      <c r="HB234" s="102"/>
      <c r="HC234" s="102"/>
      <c r="HD234" s="102"/>
      <c r="HE234" s="102"/>
      <c r="HF234" s="102"/>
      <c r="HG234" s="102"/>
      <c r="HH234" s="102"/>
      <c r="HI234" s="102"/>
      <c r="HJ234" s="102"/>
      <c r="HK234" s="102"/>
      <c r="HL234" s="102"/>
      <c r="HM234" s="102"/>
      <c r="HN234" s="102"/>
      <c r="HO234" s="102"/>
      <c r="HP234" s="102"/>
      <c r="HQ234" s="102"/>
      <c r="HR234" s="102"/>
      <c r="HS234" s="102"/>
      <c r="HT234" s="102"/>
      <c r="HU234" s="102"/>
      <c r="HV234" s="102"/>
      <c r="HW234" s="102"/>
      <c r="HX234" s="102"/>
      <c r="HY234" s="102"/>
      <c r="HZ234" s="102"/>
      <c r="IA234" s="102"/>
      <c r="IB234" s="102"/>
      <c r="IC234" s="102"/>
      <c r="ID234" s="102"/>
      <c r="IE234" s="102"/>
      <c r="IF234" s="102"/>
      <c r="IG234" s="102"/>
      <c r="IH234" s="102"/>
      <c r="II234" s="102"/>
      <c r="IJ234" s="102"/>
      <c r="IK234" s="102"/>
      <c r="IL234" s="102"/>
      <c r="IM234" s="102"/>
      <c r="IN234" s="102"/>
      <c r="IO234" s="102"/>
      <c r="IP234" s="102"/>
      <c r="IQ234" s="102"/>
      <c r="IR234" s="102"/>
      <c r="IS234" s="102"/>
      <c r="IT234" s="102"/>
      <c r="IU234" s="102"/>
      <c r="IV234" s="102"/>
      <c r="IW234" s="102"/>
      <c r="IX234" s="102"/>
      <c r="IY234" s="102"/>
      <c r="IZ234" s="102"/>
      <c r="JA234" s="102"/>
    </row>
    <row r="235" spans="1:261">
      <c r="A235" s="33" t="str">
        <f t="shared" si="46"/>
        <v>MLX2201</v>
      </c>
      <c r="B235" s="181" t="s">
        <v>113</v>
      </c>
      <c r="C235" s="182"/>
      <c r="D235" s="182"/>
      <c r="E235" s="182"/>
      <c r="F235" s="182"/>
      <c r="G235" s="182"/>
      <c r="H235" s="182"/>
      <c r="I235" s="183"/>
      <c r="J235" s="19">
        <f t="shared" si="47"/>
        <v>4</v>
      </c>
      <c r="K235" s="19">
        <f t="shared" si="48"/>
        <v>2</v>
      </c>
      <c r="L235" s="19">
        <f t="shared" si="49"/>
        <v>1</v>
      </c>
      <c r="M235" s="19">
        <f t="shared" si="50"/>
        <v>0</v>
      </c>
      <c r="N235" s="19">
        <f t="shared" si="51"/>
        <v>0</v>
      </c>
      <c r="O235" s="19">
        <f t="shared" si="52"/>
        <v>3</v>
      </c>
      <c r="P235" s="19">
        <f t="shared" si="53"/>
        <v>4</v>
      </c>
      <c r="Q235" s="19">
        <f t="shared" si="54"/>
        <v>7</v>
      </c>
      <c r="R235" s="30">
        <f t="shared" si="55"/>
        <v>0</v>
      </c>
      <c r="S235" s="30">
        <f t="shared" si="56"/>
        <v>0</v>
      </c>
      <c r="T235" s="30" t="str">
        <f t="shared" si="57"/>
        <v>VP</v>
      </c>
      <c r="U235" s="60" t="s">
        <v>44</v>
      </c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102"/>
      <c r="FR235" s="102"/>
      <c r="FS235" s="102"/>
      <c r="FT235" s="102"/>
      <c r="FU235" s="102"/>
      <c r="FV235" s="102"/>
      <c r="FW235" s="102"/>
      <c r="FX235" s="102"/>
      <c r="FY235" s="102"/>
      <c r="FZ235" s="102"/>
      <c r="GA235" s="102"/>
      <c r="GB235" s="102"/>
      <c r="GC235" s="102"/>
      <c r="GD235" s="102"/>
      <c r="GE235" s="102"/>
      <c r="GF235" s="102"/>
      <c r="GG235" s="102"/>
      <c r="GH235" s="102"/>
      <c r="GI235" s="102"/>
      <c r="GJ235" s="102"/>
      <c r="GK235" s="102"/>
      <c r="GL235" s="102"/>
      <c r="GM235" s="102"/>
      <c r="GN235" s="102"/>
      <c r="GO235" s="102"/>
      <c r="GP235" s="102"/>
      <c r="GQ235" s="102"/>
      <c r="GR235" s="102"/>
      <c r="GS235" s="102"/>
      <c r="GT235" s="102"/>
      <c r="GU235" s="102"/>
      <c r="GV235" s="102"/>
      <c r="GW235" s="102"/>
      <c r="GX235" s="102"/>
      <c r="GY235" s="102"/>
      <c r="GZ235" s="102"/>
      <c r="HA235" s="102"/>
      <c r="HB235" s="102"/>
      <c r="HC235" s="102"/>
      <c r="HD235" s="102"/>
      <c r="HE235" s="102"/>
      <c r="HF235" s="102"/>
      <c r="HG235" s="102"/>
      <c r="HH235" s="102"/>
      <c r="HI235" s="102"/>
      <c r="HJ235" s="102"/>
      <c r="HK235" s="102"/>
      <c r="HL235" s="102"/>
      <c r="HM235" s="102"/>
      <c r="HN235" s="102"/>
      <c r="HO235" s="102"/>
      <c r="HP235" s="102"/>
      <c r="HQ235" s="102"/>
      <c r="HR235" s="102"/>
      <c r="HS235" s="102"/>
      <c r="HT235" s="102"/>
      <c r="HU235" s="102"/>
      <c r="HV235" s="102"/>
      <c r="HW235" s="102"/>
      <c r="HX235" s="102"/>
      <c r="HY235" s="102"/>
      <c r="HZ235" s="102"/>
      <c r="IA235" s="102"/>
      <c r="IB235" s="102"/>
      <c r="IC235" s="102"/>
      <c r="ID235" s="102"/>
      <c r="IE235" s="102"/>
      <c r="IF235" s="102"/>
      <c r="IG235" s="102"/>
      <c r="IH235" s="102"/>
      <c r="II235" s="102"/>
      <c r="IJ235" s="102"/>
      <c r="IK235" s="102"/>
      <c r="IL235" s="102"/>
      <c r="IM235" s="102"/>
      <c r="IN235" s="102"/>
      <c r="IO235" s="102"/>
      <c r="IP235" s="102"/>
      <c r="IQ235" s="102"/>
      <c r="IR235" s="102"/>
      <c r="IS235" s="102"/>
      <c r="IT235" s="102"/>
      <c r="IU235" s="102"/>
      <c r="IV235" s="102"/>
      <c r="IW235" s="102"/>
      <c r="IX235" s="102"/>
      <c r="IY235" s="102"/>
      <c r="IZ235" s="102"/>
      <c r="JA235" s="102"/>
    </row>
    <row r="236" spans="1:261">
      <c r="A236" s="33" t="str">
        <f t="shared" si="46"/>
        <v>MLM0023</v>
      </c>
      <c r="B236" s="181" t="s">
        <v>65</v>
      </c>
      <c r="C236" s="182"/>
      <c r="D236" s="182"/>
      <c r="E236" s="182"/>
      <c r="F236" s="182"/>
      <c r="G236" s="182"/>
      <c r="H236" s="182"/>
      <c r="I236" s="183"/>
      <c r="J236" s="19">
        <f t="shared" si="47"/>
        <v>6</v>
      </c>
      <c r="K236" s="19">
        <f t="shared" si="48"/>
        <v>2</v>
      </c>
      <c r="L236" s="19">
        <f t="shared" si="49"/>
        <v>2</v>
      </c>
      <c r="M236" s="19">
        <f t="shared" si="50"/>
        <v>0</v>
      </c>
      <c r="N236" s="19">
        <f t="shared" si="51"/>
        <v>0</v>
      </c>
      <c r="O236" s="19">
        <f t="shared" si="52"/>
        <v>4</v>
      </c>
      <c r="P236" s="19">
        <f t="shared" si="53"/>
        <v>7</v>
      </c>
      <c r="Q236" s="19">
        <f t="shared" si="54"/>
        <v>11</v>
      </c>
      <c r="R236" s="30">
        <f t="shared" si="55"/>
        <v>0</v>
      </c>
      <c r="S236" s="30">
        <f t="shared" si="56"/>
        <v>0</v>
      </c>
      <c r="T236" s="30" t="str">
        <f t="shared" si="57"/>
        <v>VP</v>
      </c>
      <c r="U236" s="60" t="s">
        <v>44</v>
      </c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2"/>
      <c r="EZ236" s="102"/>
      <c r="FA236" s="102"/>
      <c r="FB236" s="102"/>
      <c r="FC236" s="102"/>
      <c r="FD236" s="102"/>
      <c r="FE236" s="102"/>
      <c r="FF236" s="102"/>
      <c r="FG236" s="102"/>
      <c r="FH236" s="102"/>
      <c r="FI236" s="102"/>
      <c r="FJ236" s="102"/>
      <c r="FK236" s="102"/>
      <c r="FL236" s="102"/>
      <c r="FM236" s="102"/>
      <c r="FN236" s="102"/>
      <c r="FO236" s="102"/>
      <c r="FP236" s="102"/>
      <c r="FQ236" s="102"/>
      <c r="FR236" s="102"/>
      <c r="FS236" s="102"/>
      <c r="FT236" s="102"/>
      <c r="FU236" s="102"/>
      <c r="FV236" s="102"/>
      <c r="FW236" s="102"/>
      <c r="FX236" s="102"/>
      <c r="FY236" s="102"/>
      <c r="FZ236" s="102"/>
      <c r="GA236" s="102"/>
      <c r="GB236" s="102"/>
      <c r="GC236" s="102"/>
      <c r="GD236" s="102"/>
      <c r="GE236" s="102"/>
      <c r="GF236" s="102"/>
      <c r="GG236" s="102"/>
      <c r="GH236" s="102"/>
      <c r="GI236" s="102"/>
      <c r="GJ236" s="102"/>
      <c r="GK236" s="102"/>
      <c r="GL236" s="102"/>
      <c r="GM236" s="102"/>
      <c r="GN236" s="102"/>
      <c r="GO236" s="102"/>
      <c r="GP236" s="102"/>
      <c r="GQ236" s="102"/>
      <c r="GR236" s="102"/>
      <c r="GS236" s="102"/>
      <c r="GT236" s="102"/>
      <c r="GU236" s="102"/>
      <c r="GV236" s="102"/>
      <c r="GW236" s="102"/>
      <c r="GX236" s="102"/>
      <c r="GY236" s="102"/>
      <c r="GZ236" s="102"/>
      <c r="HA236" s="102"/>
      <c r="HB236" s="102"/>
      <c r="HC236" s="102"/>
      <c r="HD236" s="102"/>
      <c r="HE236" s="102"/>
      <c r="HF236" s="102"/>
      <c r="HG236" s="102"/>
      <c r="HH236" s="102"/>
      <c r="HI236" s="102"/>
      <c r="HJ236" s="102"/>
      <c r="HK236" s="102"/>
      <c r="HL236" s="102"/>
      <c r="HM236" s="102"/>
      <c r="HN236" s="102"/>
      <c r="HO236" s="102"/>
      <c r="HP236" s="102"/>
      <c r="HQ236" s="102"/>
      <c r="HR236" s="102"/>
      <c r="HS236" s="102"/>
      <c r="HT236" s="102"/>
      <c r="HU236" s="102"/>
      <c r="HV236" s="102"/>
      <c r="HW236" s="102"/>
      <c r="HX236" s="102"/>
      <c r="HY236" s="102"/>
      <c r="HZ236" s="102"/>
      <c r="IA236" s="102"/>
      <c r="IB236" s="102"/>
      <c r="IC236" s="102"/>
      <c r="ID236" s="102"/>
      <c r="IE236" s="102"/>
      <c r="IF236" s="102"/>
      <c r="IG236" s="102"/>
      <c r="IH236" s="102"/>
      <c r="II236" s="102"/>
      <c r="IJ236" s="102"/>
      <c r="IK236" s="102"/>
      <c r="IL236" s="102"/>
      <c r="IM236" s="102"/>
      <c r="IN236" s="102"/>
      <c r="IO236" s="102"/>
      <c r="IP236" s="102"/>
      <c r="IQ236" s="102"/>
      <c r="IR236" s="102"/>
      <c r="IS236" s="102"/>
      <c r="IT236" s="102"/>
      <c r="IU236" s="102"/>
      <c r="IV236" s="102"/>
      <c r="IW236" s="102"/>
      <c r="IX236" s="102"/>
      <c r="IY236" s="102"/>
      <c r="IZ236" s="102"/>
      <c r="JA236" s="102"/>
    </row>
    <row r="237" spans="1:261">
      <c r="A237" s="33" t="str">
        <f t="shared" si="46"/>
        <v>MLE2008</v>
      </c>
      <c r="B237" s="181" t="s">
        <v>182</v>
      </c>
      <c r="C237" s="182"/>
      <c r="D237" s="182"/>
      <c r="E237" s="182"/>
      <c r="F237" s="182"/>
      <c r="G237" s="182"/>
      <c r="H237" s="182"/>
      <c r="I237" s="183"/>
      <c r="J237" s="19">
        <f t="shared" si="47"/>
        <v>3</v>
      </c>
      <c r="K237" s="19">
        <f t="shared" si="48"/>
        <v>0</v>
      </c>
      <c r="L237" s="19">
        <f t="shared" si="49"/>
        <v>2</v>
      </c>
      <c r="M237" s="19">
        <f t="shared" si="50"/>
        <v>0</v>
      </c>
      <c r="N237" s="19">
        <f t="shared" si="51"/>
        <v>1</v>
      </c>
      <c r="O237" s="19">
        <f t="shared" si="52"/>
        <v>3</v>
      </c>
      <c r="P237" s="19">
        <f t="shared" si="53"/>
        <v>2</v>
      </c>
      <c r="Q237" s="19">
        <f t="shared" si="54"/>
        <v>5</v>
      </c>
      <c r="R237" s="30">
        <f t="shared" si="55"/>
        <v>0</v>
      </c>
      <c r="S237" s="30" t="str">
        <f t="shared" si="56"/>
        <v>C</v>
      </c>
      <c r="T237" s="30">
        <f t="shared" si="57"/>
        <v>0</v>
      </c>
      <c r="U237" s="18" t="s">
        <v>44</v>
      </c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102"/>
      <c r="FR237" s="102"/>
      <c r="FS237" s="102"/>
      <c r="FT237" s="102"/>
      <c r="FU237" s="102"/>
      <c r="FV237" s="102"/>
      <c r="FW237" s="102"/>
      <c r="FX237" s="102"/>
      <c r="FY237" s="102"/>
      <c r="FZ237" s="102"/>
      <c r="GA237" s="102"/>
      <c r="GB237" s="102"/>
      <c r="GC237" s="102"/>
      <c r="GD237" s="102"/>
      <c r="GE237" s="102"/>
      <c r="GF237" s="102"/>
      <c r="GG237" s="102"/>
      <c r="GH237" s="102"/>
      <c r="GI237" s="102"/>
      <c r="GJ237" s="102"/>
      <c r="GK237" s="102"/>
      <c r="GL237" s="102"/>
      <c r="GM237" s="102"/>
      <c r="GN237" s="102"/>
      <c r="GO237" s="102"/>
      <c r="GP237" s="102"/>
      <c r="GQ237" s="102"/>
      <c r="GR237" s="102"/>
      <c r="GS237" s="102"/>
      <c r="GT237" s="102"/>
      <c r="GU237" s="102"/>
      <c r="GV237" s="102"/>
      <c r="GW237" s="102"/>
      <c r="GX237" s="102"/>
      <c r="GY237" s="102"/>
      <c r="GZ237" s="102"/>
      <c r="HA237" s="102"/>
      <c r="HB237" s="102"/>
      <c r="HC237" s="102"/>
      <c r="HD237" s="102"/>
      <c r="HE237" s="102"/>
      <c r="HF237" s="102"/>
      <c r="HG237" s="102"/>
      <c r="HH237" s="102"/>
      <c r="HI237" s="102"/>
      <c r="HJ237" s="102"/>
      <c r="HK237" s="102"/>
      <c r="HL237" s="102"/>
      <c r="HM237" s="102"/>
      <c r="HN237" s="102"/>
      <c r="HO237" s="102"/>
      <c r="HP237" s="102"/>
      <c r="HQ237" s="102"/>
      <c r="HR237" s="102"/>
      <c r="HS237" s="102"/>
      <c r="HT237" s="102"/>
      <c r="HU237" s="102"/>
      <c r="HV237" s="102"/>
      <c r="HW237" s="102"/>
      <c r="HX237" s="102"/>
      <c r="HY237" s="102"/>
      <c r="HZ237" s="102"/>
      <c r="IA237" s="102"/>
      <c r="IB237" s="102"/>
      <c r="IC237" s="102"/>
      <c r="ID237" s="102"/>
      <c r="IE237" s="102"/>
      <c r="IF237" s="102"/>
      <c r="IG237" s="102"/>
      <c r="IH237" s="102"/>
      <c r="II237" s="102"/>
      <c r="IJ237" s="102"/>
      <c r="IK237" s="102"/>
      <c r="IL237" s="102"/>
      <c r="IM237" s="102"/>
      <c r="IN237" s="102"/>
      <c r="IO237" s="102"/>
      <c r="IP237" s="102"/>
      <c r="IQ237" s="102"/>
      <c r="IR237" s="102"/>
      <c r="IS237" s="102"/>
      <c r="IT237" s="102"/>
      <c r="IU237" s="102"/>
      <c r="IV237" s="102"/>
      <c r="IW237" s="102"/>
      <c r="IX237" s="102"/>
      <c r="IY237" s="102"/>
      <c r="IZ237" s="102"/>
      <c r="JA237" s="102"/>
    </row>
    <row r="238" spans="1:261" ht="10.5" customHeight="1">
      <c r="A238" s="33" t="str">
        <f t="shared" si="46"/>
        <v>MLX2081</v>
      </c>
      <c r="B238" s="181" t="s">
        <v>102</v>
      </c>
      <c r="C238" s="182"/>
      <c r="D238" s="182"/>
      <c r="E238" s="182"/>
      <c r="F238" s="182"/>
      <c r="G238" s="182"/>
      <c r="H238" s="182"/>
      <c r="I238" s="183"/>
      <c r="J238" s="19">
        <f t="shared" si="47"/>
        <v>3</v>
      </c>
      <c r="K238" s="19">
        <f t="shared" si="48"/>
        <v>0</v>
      </c>
      <c r="L238" s="19">
        <f t="shared" si="49"/>
        <v>2</v>
      </c>
      <c r="M238" s="19">
        <f t="shared" si="50"/>
        <v>0</v>
      </c>
      <c r="N238" s="19">
        <f t="shared" si="51"/>
        <v>0</v>
      </c>
      <c r="O238" s="19">
        <f t="shared" si="52"/>
        <v>2</v>
      </c>
      <c r="P238" s="19">
        <f t="shared" si="53"/>
        <v>3</v>
      </c>
      <c r="Q238" s="19">
        <f t="shared" si="54"/>
        <v>5</v>
      </c>
      <c r="R238" s="30">
        <f t="shared" si="55"/>
        <v>0</v>
      </c>
      <c r="S238" s="30" t="str">
        <f t="shared" si="56"/>
        <v>C</v>
      </c>
      <c r="T238" s="30">
        <f t="shared" si="57"/>
        <v>0</v>
      </c>
      <c r="U238" s="18" t="s">
        <v>44</v>
      </c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2"/>
      <c r="EZ238" s="102"/>
      <c r="FA238" s="102"/>
      <c r="FB238" s="102"/>
      <c r="FC238" s="102"/>
      <c r="FD238" s="102"/>
      <c r="FE238" s="102"/>
      <c r="FF238" s="102"/>
      <c r="FG238" s="102"/>
      <c r="FH238" s="102"/>
      <c r="FI238" s="102"/>
      <c r="FJ238" s="102"/>
      <c r="FK238" s="102"/>
      <c r="FL238" s="102"/>
      <c r="FM238" s="102"/>
      <c r="FN238" s="102"/>
      <c r="FO238" s="102"/>
      <c r="FP238" s="102"/>
      <c r="FQ238" s="102"/>
      <c r="FR238" s="102"/>
      <c r="FS238" s="102"/>
      <c r="FT238" s="102"/>
      <c r="FU238" s="102"/>
      <c r="FV238" s="102"/>
      <c r="FW238" s="102"/>
      <c r="FX238" s="102"/>
      <c r="FY238" s="102"/>
      <c r="FZ238" s="102"/>
      <c r="GA238" s="102"/>
      <c r="GB238" s="102"/>
      <c r="GC238" s="102"/>
      <c r="GD238" s="102"/>
      <c r="GE238" s="102"/>
      <c r="GF238" s="102"/>
      <c r="GG238" s="102"/>
      <c r="GH238" s="102"/>
      <c r="GI238" s="102"/>
      <c r="GJ238" s="102"/>
      <c r="GK238" s="102"/>
      <c r="GL238" s="102"/>
      <c r="GM238" s="102"/>
      <c r="GN238" s="102"/>
      <c r="GO238" s="102"/>
      <c r="GP238" s="102"/>
      <c r="GQ238" s="102"/>
      <c r="GR238" s="102"/>
      <c r="GS238" s="102"/>
      <c r="GT238" s="102"/>
      <c r="GU238" s="102"/>
      <c r="GV238" s="102"/>
      <c r="GW238" s="102"/>
      <c r="GX238" s="102"/>
      <c r="GY238" s="102"/>
      <c r="GZ238" s="102"/>
      <c r="HA238" s="102"/>
      <c r="HB238" s="102"/>
      <c r="HC238" s="102"/>
      <c r="HD238" s="102"/>
      <c r="HE238" s="102"/>
      <c r="HF238" s="102"/>
      <c r="HG238" s="102"/>
      <c r="HH238" s="102"/>
      <c r="HI238" s="102"/>
      <c r="HJ238" s="102"/>
      <c r="HK238" s="102"/>
      <c r="HL238" s="102"/>
      <c r="HM238" s="102"/>
      <c r="HN238" s="102"/>
      <c r="HO238" s="102"/>
      <c r="HP238" s="102"/>
      <c r="HQ238" s="102"/>
      <c r="HR238" s="102"/>
      <c r="HS238" s="102"/>
      <c r="HT238" s="102"/>
      <c r="HU238" s="102"/>
      <c r="HV238" s="102"/>
      <c r="HW238" s="102"/>
      <c r="HX238" s="102"/>
      <c r="HY238" s="102"/>
      <c r="HZ238" s="102"/>
      <c r="IA238" s="102"/>
      <c r="IB238" s="102"/>
      <c r="IC238" s="102"/>
      <c r="ID238" s="102"/>
      <c r="IE238" s="102"/>
      <c r="IF238" s="102"/>
      <c r="IG238" s="102"/>
      <c r="IH238" s="102"/>
      <c r="II238" s="102"/>
      <c r="IJ238" s="102"/>
      <c r="IK238" s="102"/>
      <c r="IL238" s="102"/>
      <c r="IM238" s="102"/>
      <c r="IN238" s="102"/>
      <c r="IO238" s="102"/>
      <c r="IP238" s="102"/>
      <c r="IQ238" s="102"/>
      <c r="IR238" s="102"/>
      <c r="IS238" s="102"/>
      <c r="IT238" s="102"/>
      <c r="IU238" s="102"/>
      <c r="IV238" s="102"/>
      <c r="IW238" s="102"/>
      <c r="IX238" s="102"/>
      <c r="IY238" s="102"/>
      <c r="IZ238" s="102"/>
      <c r="JA238" s="102"/>
    </row>
    <row r="239" spans="1:261">
      <c r="A239" s="33" t="str">
        <f t="shared" si="46"/>
        <v>MLM7005</v>
      </c>
      <c r="B239" s="181" t="s">
        <v>271</v>
      </c>
      <c r="C239" s="182"/>
      <c r="D239" s="182"/>
      <c r="E239" s="182"/>
      <c r="F239" s="182"/>
      <c r="G239" s="182"/>
      <c r="H239" s="182"/>
      <c r="I239" s="183"/>
      <c r="J239" s="19">
        <f t="shared" si="47"/>
        <v>3</v>
      </c>
      <c r="K239" s="19">
        <f t="shared" si="48"/>
        <v>2</v>
      </c>
      <c r="L239" s="19">
        <f t="shared" si="49"/>
        <v>0</v>
      </c>
      <c r="M239" s="19">
        <f t="shared" si="50"/>
        <v>0</v>
      </c>
      <c r="N239" s="19">
        <f t="shared" si="51"/>
        <v>1</v>
      </c>
      <c r="O239" s="19">
        <f t="shared" si="52"/>
        <v>3</v>
      </c>
      <c r="P239" s="19">
        <f t="shared" si="53"/>
        <v>2</v>
      </c>
      <c r="Q239" s="19">
        <f t="shared" si="54"/>
        <v>5</v>
      </c>
      <c r="R239" s="30">
        <f t="shared" si="55"/>
        <v>0</v>
      </c>
      <c r="S239" s="30" t="str">
        <f t="shared" si="56"/>
        <v>C</v>
      </c>
      <c r="T239" s="30">
        <f t="shared" si="57"/>
        <v>0</v>
      </c>
      <c r="U239" s="18" t="s">
        <v>44</v>
      </c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2"/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2"/>
      <c r="EZ239" s="102"/>
      <c r="FA239" s="102"/>
      <c r="FB239" s="102"/>
      <c r="FC239" s="102"/>
      <c r="FD239" s="102"/>
      <c r="FE239" s="102"/>
      <c r="FF239" s="102"/>
      <c r="FG239" s="102"/>
      <c r="FH239" s="102"/>
      <c r="FI239" s="102"/>
      <c r="FJ239" s="102"/>
      <c r="FK239" s="102"/>
      <c r="FL239" s="102"/>
      <c r="FM239" s="102"/>
      <c r="FN239" s="102"/>
      <c r="FO239" s="102"/>
      <c r="FP239" s="102"/>
      <c r="FQ239" s="102"/>
      <c r="FR239" s="102"/>
      <c r="FS239" s="102"/>
      <c r="FT239" s="102"/>
      <c r="FU239" s="102"/>
      <c r="FV239" s="102"/>
      <c r="FW239" s="102"/>
      <c r="FX239" s="102"/>
      <c r="FY239" s="102"/>
      <c r="FZ239" s="102"/>
      <c r="GA239" s="102"/>
      <c r="GB239" s="102"/>
      <c r="GC239" s="102"/>
      <c r="GD239" s="102"/>
      <c r="GE239" s="102"/>
      <c r="GF239" s="102"/>
      <c r="GG239" s="102"/>
      <c r="GH239" s="102"/>
      <c r="GI239" s="102"/>
      <c r="GJ239" s="102"/>
      <c r="GK239" s="102"/>
      <c r="GL239" s="102"/>
      <c r="GM239" s="102"/>
      <c r="GN239" s="102"/>
      <c r="GO239" s="102"/>
      <c r="GP239" s="102"/>
      <c r="GQ239" s="102"/>
      <c r="GR239" s="102"/>
      <c r="GS239" s="102"/>
      <c r="GT239" s="102"/>
      <c r="GU239" s="102"/>
      <c r="GV239" s="102"/>
      <c r="GW239" s="102"/>
      <c r="GX239" s="102"/>
      <c r="GY239" s="102"/>
      <c r="GZ239" s="102"/>
      <c r="HA239" s="102"/>
      <c r="HB239" s="102"/>
      <c r="HC239" s="102"/>
      <c r="HD239" s="102"/>
      <c r="HE239" s="102"/>
      <c r="HF239" s="102"/>
      <c r="HG239" s="102"/>
      <c r="HH239" s="102"/>
      <c r="HI239" s="102"/>
      <c r="HJ239" s="102"/>
      <c r="HK239" s="102"/>
      <c r="HL239" s="102"/>
      <c r="HM239" s="102"/>
      <c r="HN239" s="102"/>
      <c r="HO239" s="102"/>
      <c r="HP239" s="102"/>
      <c r="HQ239" s="102"/>
      <c r="HR239" s="102"/>
      <c r="HS239" s="102"/>
      <c r="HT239" s="102"/>
      <c r="HU239" s="102"/>
      <c r="HV239" s="102"/>
      <c r="HW239" s="102"/>
      <c r="HX239" s="102"/>
      <c r="HY239" s="102"/>
      <c r="HZ239" s="102"/>
      <c r="IA239" s="102"/>
      <c r="IB239" s="102"/>
      <c r="IC239" s="102"/>
      <c r="ID239" s="102"/>
      <c r="IE239" s="102"/>
      <c r="IF239" s="102"/>
      <c r="IG239" s="102"/>
      <c r="IH239" s="102"/>
      <c r="II239" s="102"/>
      <c r="IJ239" s="102"/>
      <c r="IK239" s="102"/>
      <c r="IL239" s="102"/>
      <c r="IM239" s="102"/>
      <c r="IN239" s="102"/>
      <c r="IO239" s="102"/>
      <c r="IP239" s="102"/>
      <c r="IQ239" s="102"/>
      <c r="IR239" s="102"/>
      <c r="IS239" s="102"/>
      <c r="IT239" s="102"/>
      <c r="IU239" s="102"/>
      <c r="IV239" s="102"/>
      <c r="IW239" s="102"/>
      <c r="IX239" s="102"/>
      <c r="IY239" s="102"/>
      <c r="IZ239" s="102"/>
      <c r="JA239" s="102"/>
    </row>
    <row r="240" spans="1:261">
      <c r="A240" s="33" t="str">
        <f t="shared" si="46"/>
        <v>YLU0012</v>
      </c>
      <c r="B240" s="181" t="s">
        <v>89</v>
      </c>
      <c r="C240" s="182"/>
      <c r="D240" s="182"/>
      <c r="E240" s="182"/>
      <c r="F240" s="182"/>
      <c r="G240" s="182"/>
      <c r="H240" s="182"/>
      <c r="I240" s="183"/>
      <c r="J240" s="19">
        <f t="shared" si="47"/>
        <v>0</v>
      </c>
      <c r="K240" s="19">
        <f t="shared" si="48"/>
        <v>0</v>
      </c>
      <c r="L240" s="19">
        <f t="shared" si="49"/>
        <v>2</v>
      </c>
      <c r="M240" s="19">
        <f t="shared" si="50"/>
        <v>0</v>
      </c>
      <c r="N240" s="19">
        <f t="shared" si="51"/>
        <v>0</v>
      </c>
      <c r="O240" s="19">
        <f t="shared" si="52"/>
        <v>2</v>
      </c>
      <c r="P240" s="19">
        <f t="shared" si="53"/>
        <v>0</v>
      </c>
      <c r="Q240" s="19">
        <f t="shared" si="54"/>
        <v>2</v>
      </c>
      <c r="R240" s="30">
        <f t="shared" si="55"/>
        <v>0</v>
      </c>
      <c r="S240" s="30" t="str">
        <f t="shared" si="56"/>
        <v>C</v>
      </c>
      <c r="T240" s="30">
        <f t="shared" si="57"/>
        <v>0</v>
      </c>
      <c r="U240" s="18" t="s">
        <v>44</v>
      </c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/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2"/>
      <c r="EZ240" s="102"/>
      <c r="FA240" s="102"/>
      <c r="FB240" s="102"/>
      <c r="FC240" s="102"/>
      <c r="FD240" s="102"/>
      <c r="FE240" s="102"/>
      <c r="FF240" s="102"/>
      <c r="FG240" s="102"/>
      <c r="FH240" s="102"/>
      <c r="FI240" s="102"/>
      <c r="FJ240" s="102"/>
      <c r="FK240" s="102"/>
      <c r="FL240" s="102"/>
      <c r="FM240" s="102"/>
      <c r="FN240" s="102"/>
      <c r="FO240" s="102"/>
      <c r="FP240" s="102"/>
      <c r="FQ240" s="102"/>
      <c r="FR240" s="102"/>
      <c r="FS240" s="102"/>
      <c r="FT240" s="102"/>
      <c r="FU240" s="102"/>
      <c r="FV240" s="102"/>
      <c r="FW240" s="102"/>
      <c r="FX240" s="102"/>
      <c r="FY240" s="102"/>
      <c r="FZ240" s="102"/>
      <c r="GA240" s="102"/>
      <c r="GB240" s="102"/>
      <c r="GC240" s="102"/>
      <c r="GD240" s="102"/>
      <c r="GE240" s="102"/>
      <c r="GF240" s="102"/>
      <c r="GG240" s="102"/>
      <c r="GH240" s="102"/>
      <c r="GI240" s="102"/>
      <c r="GJ240" s="102"/>
      <c r="GK240" s="102"/>
      <c r="GL240" s="102"/>
      <c r="GM240" s="102"/>
      <c r="GN240" s="102"/>
      <c r="GO240" s="102"/>
      <c r="GP240" s="102"/>
      <c r="GQ240" s="102"/>
      <c r="GR240" s="102"/>
      <c r="GS240" s="102"/>
      <c r="GT240" s="102"/>
      <c r="GU240" s="102"/>
      <c r="GV240" s="102"/>
      <c r="GW240" s="102"/>
      <c r="GX240" s="102"/>
      <c r="GY240" s="102"/>
      <c r="GZ240" s="102"/>
      <c r="HA240" s="102"/>
      <c r="HB240" s="102"/>
      <c r="HC240" s="102"/>
      <c r="HD240" s="102"/>
      <c r="HE240" s="102"/>
      <c r="HF240" s="102"/>
      <c r="HG240" s="102"/>
      <c r="HH240" s="102"/>
      <c r="HI240" s="102"/>
      <c r="HJ240" s="102"/>
      <c r="HK240" s="102"/>
      <c r="HL240" s="102"/>
      <c r="HM240" s="102"/>
      <c r="HN240" s="102"/>
      <c r="HO240" s="102"/>
      <c r="HP240" s="102"/>
      <c r="HQ240" s="102"/>
      <c r="HR240" s="102"/>
      <c r="HS240" s="102"/>
      <c r="HT240" s="102"/>
      <c r="HU240" s="102"/>
      <c r="HV240" s="102"/>
      <c r="HW240" s="102"/>
      <c r="HX240" s="102"/>
      <c r="HY240" s="102"/>
      <c r="HZ240" s="102"/>
      <c r="IA240" s="102"/>
      <c r="IB240" s="102"/>
      <c r="IC240" s="102"/>
      <c r="ID240" s="102"/>
      <c r="IE240" s="102"/>
      <c r="IF240" s="102"/>
      <c r="IG240" s="102"/>
      <c r="IH240" s="102"/>
      <c r="II240" s="102"/>
      <c r="IJ240" s="102"/>
      <c r="IK240" s="102"/>
      <c r="IL240" s="102"/>
      <c r="IM240" s="102"/>
      <c r="IN240" s="102"/>
      <c r="IO240" s="102"/>
      <c r="IP240" s="102"/>
      <c r="IQ240" s="102"/>
      <c r="IR240" s="102"/>
      <c r="IS240" s="102"/>
      <c r="IT240" s="102"/>
      <c r="IU240" s="102"/>
      <c r="IV240" s="102"/>
      <c r="IW240" s="102"/>
      <c r="IX240" s="102"/>
      <c r="IY240" s="102"/>
      <c r="IZ240" s="102"/>
      <c r="JA240" s="102"/>
    </row>
    <row r="241" spans="1:261">
      <c r="A241" s="33" t="str">
        <f t="shared" si="46"/>
        <v>MLX2082</v>
      </c>
      <c r="B241" s="181" t="s">
        <v>115</v>
      </c>
      <c r="C241" s="182"/>
      <c r="D241" s="182"/>
      <c r="E241" s="182"/>
      <c r="F241" s="182"/>
      <c r="G241" s="182"/>
      <c r="H241" s="182"/>
      <c r="I241" s="183"/>
      <c r="J241" s="19">
        <f t="shared" si="47"/>
        <v>3</v>
      </c>
      <c r="K241" s="19">
        <f t="shared" si="48"/>
        <v>0</v>
      </c>
      <c r="L241" s="19">
        <f t="shared" si="49"/>
        <v>2</v>
      </c>
      <c r="M241" s="19">
        <f t="shared" si="50"/>
        <v>0</v>
      </c>
      <c r="N241" s="19">
        <f t="shared" si="51"/>
        <v>0</v>
      </c>
      <c r="O241" s="19">
        <f t="shared" si="52"/>
        <v>2</v>
      </c>
      <c r="P241" s="19">
        <f t="shared" si="53"/>
        <v>3</v>
      </c>
      <c r="Q241" s="19">
        <f t="shared" si="54"/>
        <v>5</v>
      </c>
      <c r="R241" s="30">
        <f t="shared" si="55"/>
        <v>0</v>
      </c>
      <c r="S241" s="30" t="str">
        <f t="shared" si="56"/>
        <v>C</v>
      </c>
      <c r="T241" s="30">
        <f t="shared" si="57"/>
        <v>0</v>
      </c>
      <c r="U241" s="18" t="s">
        <v>44</v>
      </c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  <c r="FE241" s="102"/>
      <c r="FF241" s="102"/>
      <c r="FG241" s="102"/>
      <c r="FH241" s="102"/>
      <c r="FI241" s="102"/>
      <c r="FJ241" s="102"/>
      <c r="FK241" s="102"/>
      <c r="FL241" s="102"/>
      <c r="FM241" s="102"/>
      <c r="FN241" s="102"/>
      <c r="FO241" s="102"/>
      <c r="FP241" s="102"/>
      <c r="FQ241" s="102"/>
      <c r="FR241" s="102"/>
      <c r="FS241" s="102"/>
      <c r="FT241" s="102"/>
      <c r="FU241" s="102"/>
      <c r="FV241" s="102"/>
      <c r="FW241" s="102"/>
      <c r="FX241" s="102"/>
      <c r="FY241" s="102"/>
      <c r="FZ241" s="102"/>
      <c r="GA241" s="102"/>
      <c r="GB241" s="102"/>
      <c r="GC241" s="102"/>
      <c r="GD241" s="102"/>
      <c r="GE241" s="102"/>
      <c r="GF241" s="102"/>
      <c r="GG241" s="102"/>
      <c r="GH241" s="102"/>
      <c r="GI241" s="102"/>
      <c r="GJ241" s="102"/>
      <c r="GK241" s="102"/>
      <c r="GL241" s="102"/>
      <c r="GM241" s="102"/>
      <c r="GN241" s="102"/>
      <c r="GO241" s="102"/>
      <c r="GP241" s="102"/>
      <c r="GQ241" s="102"/>
      <c r="GR241" s="102"/>
      <c r="GS241" s="102"/>
      <c r="GT241" s="102"/>
      <c r="GU241" s="102"/>
      <c r="GV241" s="102"/>
      <c r="GW241" s="102"/>
      <c r="GX241" s="102"/>
      <c r="GY241" s="102"/>
      <c r="GZ241" s="102"/>
      <c r="HA241" s="102"/>
      <c r="HB241" s="102"/>
      <c r="HC241" s="102"/>
      <c r="HD241" s="102"/>
      <c r="HE241" s="102"/>
      <c r="HF241" s="102"/>
      <c r="HG241" s="102"/>
      <c r="HH241" s="102"/>
      <c r="HI241" s="102"/>
      <c r="HJ241" s="102"/>
      <c r="HK241" s="102"/>
      <c r="HL241" s="102"/>
      <c r="HM241" s="102"/>
      <c r="HN241" s="102"/>
      <c r="HO241" s="102"/>
      <c r="HP241" s="102"/>
      <c r="HQ241" s="102"/>
      <c r="HR241" s="102"/>
      <c r="HS241" s="102"/>
      <c r="HT241" s="102"/>
      <c r="HU241" s="102"/>
      <c r="HV241" s="102"/>
      <c r="HW241" s="102"/>
      <c r="HX241" s="102"/>
      <c r="HY241" s="102"/>
      <c r="HZ241" s="102"/>
      <c r="IA241" s="102"/>
      <c r="IB241" s="102"/>
      <c r="IC241" s="102"/>
      <c r="ID241" s="102"/>
      <c r="IE241" s="102"/>
      <c r="IF241" s="102"/>
      <c r="IG241" s="102"/>
      <c r="IH241" s="102"/>
      <c r="II241" s="102"/>
      <c r="IJ241" s="102"/>
      <c r="IK241" s="102"/>
      <c r="IL241" s="102"/>
      <c r="IM241" s="102"/>
      <c r="IN241" s="102"/>
      <c r="IO241" s="102"/>
      <c r="IP241" s="102"/>
      <c r="IQ241" s="102"/>
      <c r="IR241" s="102"/>
      <c r="IS241" s="102"/>
      <c r="IT241" s="102"/>
      <c r="IU241" s="102"/>
      <c r="IV241" s="102"/>
      <c r="IW241" s="102"/>
      <c r="IX241" s="102"/>
      <c r="IY241" s="102"/>
      <c r="IZ241" s="102"/>
      <c r="JA241" s="102"/>
    </row>
    <row r="242" spans="1:261">
      <c r="A242" s="33" t="str">
        <f t="shared" si="46"/>
        <v>MLR2003</v>
      </c>
      <c r="B242" s="181" t="s">
        <v>187</v>
      </c>
      <c r="C242" s="182"/>
      <c r="D242" s="182"/>
      <c r="E242" s="182"/>
      <c r="F242" s="182"/>
      <c r="G242" s="182"/>
      <c r="H242" s="182"/>
      <c r="I242" s="183"/>
      <c r="J242" s="19">
        <f t="shared" si="47"/>
        <v>3</v>
      </c>
      <c r="K242" s="19">
        <f t="shared" si="48"/>
        <v>1</v>
      </c>
      <c r="L242" s="19">
        <f t="shared" si="49"/>
        <v>0</v>
      </c>
      <c r="M242" s="19">
        <f t="shared" si="50"/>
        <v>1</v>
      </c>
      <c r="N242" s="19">
        <f t="shared" si="51"/>
        <v>0</v>
      </c>
      <c r="O242" s="19">
        <f t="shared" si="52"/>
        <v>2</v>
      </c>
      <c r="P242" s="19">
        <f t="shared" si="53"/>
        <v>3</v>
      </c>
      <c r="Q242" s="19">
        <f t="shared" si="54"/>
        <v>5</v>
      </c>
      <c r="R242" s="30">
        <f t="shared" si="55"/>
        <v>0</v>
      </c>
      <c r="S242" s="30" t="str">
        <f t="shared" si="56"/>
        <v>C</v>
      </c>
      <c r="T242" s="30">
        <f t="shared" si="57"/>
        <v>0</v>
      </c>
      <c r="U242" s="18" t="s">
        <v>44</v>
      </c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  <c r="FE242" s="102"/>
      <c r="FF242" s="102"/>
      <c r="FG242" s="102"/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102"/>
      <c r="FR242" s="102"/>
      <c r="FS242" s="102"/>
      <c r="FT242" s="102"/>
      <c r="FU242" s="102"/>
      <c r="FV242" s="102"/>
      <c r="FW242" s="102"/>
      <c r="FX242" s="102"/>
      <c r="FY242" s="102"/>
      <c r="FZ242" s="102"/>
      <c r="GA242" s="102"/>
      <c r="GB242" s="102"/>
      <c r="GC242" s="102"/>
      <c r="GD242" s="102"/>
      <c r="GE242" s="102"/>
      <c r="GF242" s="102"/>
      <c r="GG242" s="102"/>
      <c r="GH242" s="102"/>
      <c r="GI242" s="102"/>
      <c r="GJ242" s="102"/>
      <c r="GK242" s="102"/>
      <c r="GL242" s="102"/>
      <c r="GM242" s="102"/>
      <c r="GN242" s="102"/>
      <c r="GO242" s="102"/>
      <c r="GP242" s="102"/>
      <c r="GQ242" s="102"/>
      <c r="GR242" s="102"/>
      <c r="GS242" s="102"/>
      <c r="GT242" s="102"/>
      <c r="GU242" s="102"/>
      <c r="GV242" s="102"/>
      <c r="GW242" s="102"/>
      <c r="GX242" s="102"/>
      <c r="GY242" s="102"/>
      <c r="GZ242" s="102"/>
      <c r="HA242" s="102"/>
      <c r="HB242" s="102"/>
      <c r="HC242" s="102"/>
      <c r="HD242" s="102"/>
      <c r="HE242" s="102"/>
      <c r="HF242" s="102"/>
      <c r="HG242" s="102"/>
      <c r="HH242" s="102"/>
      <c r="HI242" s="102"/>
      <c r="HJ242" s="102"/>
      <c r="HK242" s="102"/>
      <c r="HL242" s="102"/>
      <c r="HM242" s="102"/>
      <c r="HN242" s="102"/>
      <c r="HO242" s="102"/>
      <c r="HP242" s="102"/>
      <c r="HQ242" s="102"/>
      <c r="HR242" s="102"/>
      <c r="HS242" s="102"/>
      <c r="HT242" s="102"/>
      <c r="HU242" s="102"/>
      <c r="HV242" s="102"/>
      <c r="HW242" s="102"/>
      <c r="HX242" s="102"/>
      <c r="HY242" s="102"/>
      <c r="HZ242" s="102"/>
      <c r="IA242" s="102"/>
      <c r="IB242" s="102"/>
      <c r="IC242" s="102"/>
      <c r="ID242" s="102"/>
      <c r="IE242" s="102"/>
      <c r="IF242" s="102"/>
      <c r="IG242" s="102"/>
      <c r="IH242" s="102"/>
      <c r="II242" s="102"/>
      <c r="IJ242" s="102"/>
      <c r="IK242" s="102"/>
      <c r="IL242" s="102"/>
      <c r="IM242" s="102"/>
      <c r="IN242" s="102"/>
      <c r="IO242" s="102"/>
      <c r="IP242" s="102"/>
      <c r="IQ242" s="102"/>
      <c r="IR242" s="102"/>
      <c r="IS242" s="102"/>
      <c r="IT242" s="102"/>
      <c r="IU242" s="102"/>
      <c r="IV242" s="102"/>
      <c r="IW242" s="102"/>
      <c r="IX242" s="102"/>
      <c r="IY242" s="102"/>
      <c r="IZ242" s="102"/>
      <c r="JA242" s="102"/>
    </row>
    <row r="243" spans="1:261">
      <c r="A243" s="22" t="s">
        <v>74</v>
      </c>
      <c r="B243" s="184"/>
      <c r="C243" s="185"/>
      <c r="D243" s="185"/>
      <c r="E243" s="185"/>
      <c r="F243" s="185"/>
      <c r="G243" s="185"/>
      <c r="H243" s="185"/>
      <c r="I243" s="186"/>
      <c r="J243" s="24">
        <f t="shared" ref="J243:Q243" si="58">SUM(J234:J242)</f>
        <v>25</v>
      </c>
      <c r="K243" s="24">
        <f t="shared" si="58"/>
        <v>7</v>
      </c>
      <c r="L243" s="24">
        <f t="shared" si="58"/>
        <v>13</v>
      </c>
      <c r="M243" s="24">
        <f t="shared" si="58"/>
        <v>1</v>
      </c>
      <c r="N243" s="24">
        <f t="shared" si="58"/>
        <v>2</v>
      </c>
      <c r="O243" s="24">
        <f t="shared" si="58"/>
        <v>23</v>
      </c>
      <c r="P243" s="24">
        <f t="shared" si="58"/>
        <v>24</v>
      </c>
      <c r="Q243" s="24">
        <f t="shared" si="58"/>
        <v>47</v>
      </c>
      <c r="R243" s="22">
        <f>COUNTIF(R234:R242,"E")</f>
        <v>0</v>
      </c>
      <c r="S243" s="22">
        <f>COUNTIF(S234:S242,"C")</f>
        <v>7</v>
      </c>
      <c r="T243" s="22">
        <f>COUNTIF(T234:T242,"VP")</f>
        <v>2</v>
      </c>
      <c r="U243" s="18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102"/>
      <c r="FR243" s="102"/>
      <c r="FS243" s="102"/>
      <c r="FT243" s="102"/>
      <c r="FU243" s="102"/>
      <c r="FV243" s="102"/>
      <c r="FW243" s="102"/>
      <c r="FX243" s="102"/>
      <c r="FY243" s="102"/>
      <c r="FZ243" s="102"/>
      <c r="GA243" s="102"/>
      <c r="GB243" s="102"/>
      <c r="GC243" s="102"/>
      <c r="GD243" s="102"/>
      <c r="GE243" s="102"/>
      <c r="GF243" s="102"/>
      <c r="GG243" s="102"/>
      <c r="GH243" s="102"/>
      <c r="GI243" s="102"/>
      <c r="GJ243" s="102"/>
      <c r="GK243" s="102"/>
      <c r="GL243" s="102"/>
      <c r="GM243" s="102"/>
      <c r="GN243" s="102"/>
      <c r="GO243" s="102"/>
      <c r="GP243" s="102"/>
      <c r="GQ243" s="102"/>
      <c r="GR243" s="102"/>
      <c r="GS243" s="102"/>
      <c r="GT243" s="102"/>
      <c r="GU243" s="102"/>
      <c r="GV243" s="102"/>
      <c r="GW243" s="102"/>
      <c r="GX243" s="102"/>
      <c r="GY243" s="102"/>
      <c r="GZ243" s="102"/>
      <c r="HA243" s="102"/>
      <c r="HB243" s="102"/>
      <c r="HC243" s="102"/>
      <c r="HD243" s="102"/>
      <c r="HE243" s="102"/>
      <c r="HF243" s="102"/>
      <c r="HG243" s="102"/>
      <c r="HH243" s="102"/>
      <c r="HI243" s="102"/>
      <c r="HJ243" s="102"/>
      <c r="HK243" s="102"/>
      <c r="HL243" s="102"/>
      <c r="HM243" s="102"/>
      <c r="HN243" s="102"/>
      <c r="HO243" s="102"/>
      <c r="HP243" s="102"/>
      <c r="HQ243" s="102"/>
      <c r="HR243" s="102"/>
      <c r="HS243" s="102"/>
      <c r="HT243" s="102"/>
      <c r="HU243" s="102"/>
      <c r="HV243" s="102"/>
      <c r="HW243" s="102"/>
      <c r="HX243" s="102"/>
      <c r="HY243" s="102"/>
      <c r="HZ243" s="102"/>
      <c r="IA243" s="102"/>
      <c r="IB243" s="102"/>
      <c r="IC243" s="102"/>
      <c r="ID243" s="102"/>
      <c r="IE243" s="102"/>
      <c r="IF243" s="102"/>
      <c r="IG243" s="102"/>
      <c r="IH243" s="102"/>
      <c r="II243" s="102"/>
      <c r="IJ243" s="102"/>
      <c r="IK243" s="102"/>
      <c r="IL243" s="102"/>
      <c r="IM243" s="102"/>
      <c r="IN243" s="102"/>
      <c r="IO243" s="102"/>
      <c r="IP243" s="102"/>
      <c r="IQ243" s="102"/>
      <c r="IR243" s="102"/>
      <c r="IS243" s="102"/>
      <c r="IT243" s="102"/>
      <c r="IU243" s="102"/>
      <c r="IV243" s="102"/>
      <c r="IW243" s="102"/>
      <c r="IX243" s="102"/>
      <c r="IY243" s="102"/>
      <c r="IZ243" s="102"/>
      <c r="JA243" s="102"/>
    </row>
    <row r="244" spans="1:261">
      <c r="A244" s="145" t="s">
        <v>194</v>
      </c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146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102"/>
      <c r="FR244" s="102"/>
      <c r="FS244" s="102"/>
      <c r="FT244" s="102"/>
      <c r="FU244" s="102"/>
      <c r="FV244" s="102"/>
      <c r="FW244" s="102"/>
      <c r="FX244" s="102"/>
      <c r="FY244" s="102"/>
      <c r="FZ244" s="102"/>
      <c r="GA244" s="102"/>
      <c r="GB244" s="102"/>
      <c r="GC244" s="102"/>
      <c r="GD244" s="102"/>
      <c r="GE244" s="102"/>
      <c r="GF244" s="102"/>
      <c r="GG244" s="102"/>
      <c r="GH244" s="102"/>
      <c r="GI244" s="102"/>
      <c r="GJ244" s="102"/>
      <c r="GK244" s="102"/>
      <c r="GL244" s="102"/>
      <c r="GM244" s="102"/>
      <c r="GN244" s="102"/>
      <c r="GO244" s="102"/>
      <c r="GP244" s="102"/>
      <c r="GQ244" s="102"/>
      <c r="GR244" s="102"/>
      <c r="GS244" s="102"/>
      <c r="GT244" s="102"/>
      <c r="GU244" s="102"/>
      <c r="GV244" s="102"/>
      <c r="GW244" s="102"/>
      <c r="GX244" s="102"/>
      <c r="GY244" s="102"/>
      <c r="GZ244" s="102"/>
      <c r="HA244" s="102"/>
      <c r="HB244" s="102"/>
      <c r="HC244" s="102"/>
      <c r="HD244" s="102"/>
      <c r="HE244" s="102"/>
      <c r="HF244" s="102"/>
      <c r="HG244" s="102"/>
      <c r="HH244" s="102"/>
      <c r="HI244" s="102"/>
      <c r="HJ244" s="102"/>
      <c r="HK244" s="102"/>
      <c r="HL244" s="102"/>
      <c r="HM244" s="102"/>
      <c r="HN244" s="102"/>
      <c r="HO244" s="102"/>
      <c r="HP244" s="102"/>
      <c r="HQ244" s="102"/>
      <c r="HR244" s="102"/>
      <c r="HS244" s="102"/>
      <c r="HT244" s="102"/>
      <c r="HU244" s="102"/>
      <c r="HV244" s="102"/>
      <c r="HW244" s="102"/>
      <c r="HX244" s="102"/>
      <c r="HY244" s="102"/>
      <c r="HZ244" s="102"/>
      <c r="IA244" s="102"/>
      <c r="IB244" s="102"/>
      <c r="IC244" s="102"/>
      <c r="ID244" s="102"/>
      <c r="IE244" s="102"/>
      <c r="IF244" s="102"/>
      <c r="IG244" s="102"/>
      <c r="IH244" s="102"/>
      <c r="II244" s="102"/>
      <c r="IJ244" s="102"/>
      <c r="IK244" s="102"/>
      <c r="IL244" s="102"/>
      <c r="IM244" s="102"/>
      <c r="IN244" s="102"/>
      <c r="IO244" s="102"/>
      <c r="IP244" s="102"/>
      <c r="IQ244" s="102"/>
      <c r="IR244" s="102"/>
      <c r="IS244" s="102"/>
      <c r="IT244" s="102"/>
      <c r="IU244" s="102"/>
      <c r="IV244" s="102"/>
      <c r="IW244" s="102"/>
      <c r="IX244" s="102"/>
      <c r="IY244" s="102"/>
      <c r="IZ244" s="102"/>
      <c r="JA244" s="102"/>
    </row>
    <row r="245" spans="1:261">
      <c r="A245" s="86" t="s">
        <v>293</v>
      </c>
      <c r="B245" s="181" t="s">
        <v>137</v>
      </c>
      <c r="C245" s="182"/>
      <c r="D245" s="182"/>
      <c r="E245" s="182"/>
      <c r="F245" s="182"/>
      <c r="G245" s="182"/>
      <c r="H245" s="182"/>
      <c r="I245" s="183"/>
      <c r="J245" s="87">
        <v>3</v>
      </c>
      <c r="K245" s="87">
        <v>2</v>
      </c>
      <c r="L245" s="87">
        <v>0</v>
      </c>
      <c r="M245" s="87">
        <v>0</v>
      </c>
      <c r="N245" s="88">
        <v>0</v>
      </c>
      <c r="O245" s="89">
        <f>K245+L245+M245+N245</f>
        <v>2</v>
      </c>
      <c r="P245" s="90">
        <f>Q245-O245</f>
        <v>4</v>
      </c>
      <c r="Q245" s="90">
        <f>ROUND(PRODUCT(J245,25)/12,0)</f>
        <v>6</v>
      </c>
      <c r="R245" s="91"/>
      <c r="S245" s="87" t="s">
        <v>54</v>
      </c>
      <c r="T245" s="92"/>
      <c r="U245" s="60" t="s">
        <v>44</v>
      </c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  <c r="FE245" s="102"/>
      <c r="FF245" s="102"/>
      <c r="FG245" s="102"/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102"/>
      <c r="FR245" s="102"/>
      <c r="FS245" s="102"/>
      <c r="FT245" s="102"/>
      <c r="FU245" s="102"/>
      <c r="FV245" s="102"/>
      <c r="FW245" s="102"/>
      <c r="FX245" s="102"/>
      <c r="FY245" s="102"/>
      <c r="FZ245" s="102"/>
      <c r="GA245" s="102"/>
      <c r="GB245" s="102"/>
      <c r="GC245" s="102"/>
      <c r="GD245" s="102"/>
      <c r="GE245" s="102"/>
      <c r="GF245" s="102"/>
      <c r="GG245" s="102"/>
      <c r="GH245" s="102"/>
      <c r="GI245" s="102"/>
      <c r="GJ245" s="102"/>
      <c r="GK245" s="102"/>
      <c r="GL245" s="102"/>
      <c r="GM245" s="102"/>
      <c r="GN245" s="102"/>
      <c r="GO245" s="102"/>
      <c r="GP245" s="102"/>
      <c r="GQ245" s="102"/>
      <c r="GR245" s="102"/>
      <c r="GS245" s="102"/>
      <c r="GT245" s="102"/>
      <c r="GU245" s="102"/>
      <c r="GV245" s="102"/>
      <c r="GW245" s="102"/>
      <c r="GX245" s="102"/>
      <c r="GY245" s="102"/>
      <c r="GZ245" s="102"/>
      <c r="HA245" s="102"/>
      <c r="HB245" s="102"/>
      <c r="HC245" s="102"/>
      <c r="HD245" s="102"/>
      <c r="HE245" s="102"/>
      <c r="HF245" s="102"/>
      <c r="HG245" s="102"/>
      <c r="HH245" s="102"/>
      <c r="HI245" s="102"/>
      <c r="HJ245" s="102"/>
      <c r="HK245" s="102"/>
      <c r="HL245" s="102"/>
      <c r="HM245" s="102"/>
      <c r="HN245" s="102"/>
      <c r="HO245" s="102"/>
      <c r="HP245" s="102"/>
      <c r="HQ245" s="102"/>
      <c r="HR245" s="102"/>
      <c r="HS245" s="102"/>
      <c r="HT245" s="102"/>
      <c r="HU245" s="102"/>
      <c r="HV245" s="102"/>
      <c r="HW245" s="102"/>
      <c r="HX245" s="102"/>
      <c r="HY245" s="102"/>
      <c r="HZ245" s="102"/>
      <c r="IA245" s="102"/>
      <c r="IB245" s="102"/>
      <c r="IC245" s="102"/>
      <c r="ID245" s="102"/>
      <c r="IE245" s="102"/>
      <c r="IF245" s="102"/>
      <c r="IG245" s="102"/>
      <c r="IH245" s="102"/>
      <c r="II245" s="102"/>
      <c r="IJ245" s="102"/>
      <c r="IK245" s="102"/>
      <c r="IL245" s="102"/>
      <c r="IM245" s="102"/>
      <c r="IN245" s="102"/>
      <c r="IO245" s="102"/>
      <c r="IP245" s="102"/>
      <c r="IQ245" s="102"/>
      <c r="IR245" s="102"/>
      <c r="IS245" s="102"/>
      <c r="IT245" s="102"/>
      <c r="IU245" s="102"/>
      <c r="IV245" s="102"/>
      <c r="IW245" s="102"/>
      <c r="IX245" s="102"/>
      <c r="IY245" s="102"/>
      <c r="IZ245" s="102"/>
      <c r="JA245" s="102"/>
    </row>
    <row r="246" spans="1:261" ht="27.75" customHeight="1">
      <c r="A246" s="33" t="str">
        <f>IF(ISNA(INDEX($A$37:$T$183,MATCH($B246,$B$37:$B$183,0),1)),"",INDEX($A$37:$T$183,MATCH($B246,$B$37:$B$183,0),1))</f>
        <v>MLX2205</v>
      </c>
      <c r="B246" s="181" t="s">
        <v>139</v>
      </c>
      <c r="C246" s="182"/>
      <c r="D246" s="182"/>
      <c r="E246" s="182"/>
      <c r="F246" s="182"/>
      <c r="G246" s="182"/>
      <c r="H246" s="182"/>
      <c r="I246" s="183"/>
      <c r="J246" s="19">
        <f>IF(ISNA(INDEX($A$37:$T$183,MATCH($B246,$B$37:$B$183,0),10)),"",INDEX($A$37:$T$183,MATCH($B246,$B$37:$B$183,0),10))</f>
        <v>3</v>
      </c>
      <c r="K246" s="19">
        <f>IF(ISNA(INDEX($A$37:$T$183,MATCH($B246,$B$37:$B$183,0),11)),"",INDEX($A$37:$T$183,MATCH($B246,$B$37:$B$183,0),11))</f>
        <v>2</v>
      </c>
      <c r="L246" s="19">
        <f>IF(ISNA(INDEX($A$37:$T$183,MATCH($B246,$B$37:$B$183,0),12)),"",INDEX($A$37:$T$183,MATCH($B246,$B$37:$B$183,0),12))</f>
        <v>0</v>
      </c>
      <c r="M246" s="19">
        <f>IF(ISNA(INDEX($A$37:$T$183,MATCH($B246,$B$37:$B$183,0),13)),"",INDEX($A$37:$T$183,MATCH($B246,$B$37:$B$183,0),13))</f>
        <v>0</v>
      </c>
      <c r="N246" s="19">
        <f>IF(ISNA(INDEX($A$36:$U$157,MATCH($B246,$B$36:$B$157,0),14)),"",INDEX($A$36:$U$157,MATCH($B246,$B$36:$B$157,0),14))</f>
        <v>0</v>
      </c>
      <c r="O246" s="19">
        <f>IF(ISNA(INDEX($A$36:$U$157,MATCH($B246,$B$36:$B$157,0),15)),"",INDEX($A$36:$U$157,MATCH($B246,$B$36:$B$157,0),15))</f>
        <v>2</v>
      </c>
      <c r="P246" s="19">
        <f>IF(ISNA(INDEX($A$36:$U$157,MATCH($B246,$B$36:$B$157,0),16)),"",INDEX($A$36:$U$157,MATCH($B246,$B$36:$B$157,0),16))</f>
        <v>4</v>
      </c>
      <c r="Q246" s="19">
        <f>IF(ISNA(INDEX($A$36:$U$157,MATCH($B246,$B$36:$B$157,0),17)),"",INDEX($A$36:$U$157,MATCH($B246,$B$36:$B$157,0),17))</f>
        <v>6</v>
      </c>
      <c r="R246" s="30">
        <f>IF(ISNA(INDEX($A$36:$U$157,MATCH($B246,$B$36:$B$157,0),18)),"",INDEX($A$36:$U$157,MATCH($B246,$B$36:$B$157,0),18))</f>
        <v>0</v>
      </c>
      <c r="S246" s="30" t="str">
        <f>IF(ISNA(INDEX($A$36:$U$157,MATCH($B246,$B$36:$B$157,0),19)),"",INDEX($A$36:$U$157,MATCH($B246,$B$36:$B$157,0),19))</f>
        <v>C</v>
      </c>
      <c r="T246" s="30">
        <f>IF(ISNA(INDEX($A$36:$U$157,MATCH($B246,$B$36:$B$157,0),20)),"",INDEX($A$36:$U$157,MATCH($B246,$B$36:$B$157,0),20))</f>
        <v>0</v>
      </c>
      <c r="U246" s="18" t="s">
        <v>44</v>
      </c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  <c r="FE246" s="102"/>
      <c r="FF246" s="102"/>
      <c r="FG246" s="102"/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102"/>
      <c r="FR246" s="102"/>
      <c r="FS246" s="102"/>
      <c r="FT246" s="102"/>
      <c r="FU246" s="102"/>
      <c r="FV246" s="102"/>
      <c r="FW246" s="102"/>
      <c r="FX246" s="102"/>
      <c r="FY246" s="102"/>
      <c r="FZ246" s="102"/>
      <c r="GA246" s="102"/>
      <c r="GB246" s="102"/>
      <c r="GC246" s="102"/>
      <c r="GD246" s="102"/>
      <c r="GE246" s="102"/>
      <c r="GF246" s="102"/>
      <c r="GG246" s="102"/>
      <c r="GH246" s="102"/>
      <c r="GI246" s="102"/>
      <c r="GJ246" s="102"/>
      <c r="GK246" s="102"/>
      <c r="GL246" s="102"/>
      <c r="GM246" s="102"/>
      <c r="GN246" s="102"/>
      <c r="GO246" s="102"/>
      <c r="GP246" s="102"/>
      <c r="GQ246" s="102"/>
      <c r="GR246" s="102"/>
      <c r="GS246" s="102"/>
      <c r="GT246" s="102"/>
      <c r="GU246" s="102"/>
      <c r="GV246" s="102"/>
      <c r="GW246" s="102"/>
      <c r="GX246" s="102"/>
      <c r="GY246" s="102"/>
      <c r="GZ246" s="102"/>
      <c r="HA246" s="102"/>
      <c r="HB246" s="102"/>
      <c r="HC246" s="102"/>
      <c r="HD246" s="102"/>
      <c r="HE246" s="102"/>
      <c r="HF246" s="102"/>
      <c r="HG246" s="102"/>
      <c r="HH246" s="102"/>
      <c r="HI246" s="102"/>
      <c r="HJ246" s="102"/>
      <c r="HK246" s="102"/>
      <c r="HL246" s="102"/>
      <c r="HM246" s="102"/>
      <c r="HN246" s="102"/>
      <c r="HO246" s="102"/>
      <c r="HP246" s="102"/>
      <c r="HQ246" s="102"/>
      <c r="HR246" s="102"/>
      <c r="HS246" s="102"/>
      <c r="HT246" s="102"/>
      <c r="HU246" s="102"/>
      <c r="HV246" s="102"/>
      <c r="HW246" s="102"/>
      <c r="HX246" s="102"/>
      <c r="HY246" s="102"/>
      <c r="HZ246" s="102"/>
      <c r="IA246" s="102"/>
      <c r="IB246" s="102"/>
      <c r="IC246" s="102"/>
      <c r="ID246" s="102"/>
      <c r="IE246" s="102"/>
      <c r="IF246" s="102"/>
      <c r="IG246" s="102"/>
      <c r="IH246" s="102"/>
      <c r="II246" s="102"/>
      <c r="IJ246" s="102"/>
      <c r="IK246" s="102"/>
      <c r="IL246" s="102"/>
      <c r="IM246" s="102"/>
      <c r="IN246" s="102"/>
      <c r="IO246" s="102"/>
      <c r="IP246" s="102"/>
      <c r="IQ246" s="102"/>
      <c r="IR246" s="102"/>
      <c r="IS246" s="102"/>
      <c r="IT246" s="102"/>
      <c r="IU246" s="102"/>
      <c r="IV246" s="102"/>
      <c r="IW246" s="102"/>
      <c r="IX246" s="102"/>
      <c r="IY246" s="102"/>
      <c r="IZ246" s="102"/>
      <c r="JA246" s="102"/>
    </row>
    <row r="247" spans="1:261" ht="15.75" customHeight="1">
      <c r="A247" s="22" t="s">
        <v>74</v>
      </c>
      <c r="B247" s="145"/>
      <c r="C247" s="216"/>
      <c r="D247" s="216"/>
      <c r="E247" s="216"/>
      <c r="F247" s="216"/>
      <c r="G247" s="216"/>
      <c r="H247" s="216"/>
      <c r="I247" s="146"/>
      <c r="J247" s="24">
        <f t="shared" ref="J247:Q247" si="59">SUM(J246)</f>
        <v>3</v>
      </c>
      <c r="K247" s="24">
        <f t="shared" si="59"/>
        <v>2</v>
      </c>
      <c r="L247" s="24">
        <f t="shared" si="59"/>
        <v>0</v>
      </c>
      <c r="M247" s="24">
        <f t="shared" si="59"/>
        <v>0</v>
      </c>
      <c r="N247" s="24">
        <f t="shared" si="59"/>
        <v>0</v>
      </c>
      <c r="O247" s="24">
        <f t="shared" si="59"/>
        <v>2</v>
      </c>
      <c r="P247" s="24">
        <f t="shared" si="59"/>
        <v>4</v>
      </c>
      <c r="Q247" s="24">
        <f t="shared" si="59"/>
        <v>6</v>
      </c>
      <c r="R247" s="22">
        <f>COUNTIF(R246,"E")</f>
        <v>0</v>
      </c>
      <c r="S247" s="22">
        <f>COUNTIF(S246,"C")</f>
        <v>1</v>
      </c>
      <c r="T247" s="22">
        <f>COUNTIF(T246,"VP")</f>
        <v>0</v>
      </c>
      <c r="U247" s="23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  <c r="FE247" s="102"/>
      <c r="FF247" s="102"/>
      <c r="FG247" s="102"/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102"/>
      <c r="FR247" s="102"/>
      <c r="FS247" s="102"/>
      <c r="FT247" s="102"/>
      <c r="FU247" s="102"/>
      <c r="FV247" s="102"/>
      <c r="FW247" s="102"/>
      <c r="FX247" s="102"/>
      <c r="FY247" s="102"/>
      <c r="FZ247" s="102"/>
      <c r="GA247" s="102"/>
      <c r="GB247" s="102"/>
      <c r="GC247" s="102"/>
      <c r="GD247" s="102"/>
      <c r="GE247" s="102"/>
      <c r="GF247" s="102"/>
      <c r="GG247" s="102"/>
      <c r="GH247" s="102"/>
      <c r="GI247" s="102"/>
      <c r="GJ247" s="102"/>
      <c r="GK247" s="102"/>
      <c r="GL247" s="102"/>
      <c r="GM247" s="102"/>
      <c r="GN247" s="102"/>
      <c r="GO247" s="102"/>
      <c r="GP247" s="102"/>
      <c r="GQ247" s="102"/>
      <c r="GR247" s="102"/>
      <c r="GS247" s="102"/>
      <c r="GT247" s="102"/>
      <c r="GU247" s="102"/>
      <c r="GV247" s="102"/>
      <c r="GW247" s="102"/>
      <c r="GX247" s="102"/>
      <c r="GY247" s="102"/>
      <c r="GZ247" s="102"/>
      <c r="HA247" s="102"/>
      <c r="HB247" s="102"/>
      <c r="HC247" s="102"/>
      <c r="HD247" s="102"/>
      <c r="HE247" s="102"/>
      <c r="HF247" s="102"/>
      <c r="HG247" s="102"/>
      <c r="HH247" s="102"/>
      <c r="HI247" s="102"/>
      <c r="HJ247" s="102"/>
      <c r="HK247" s="102"/>
      <c r="HL247" s="102"/>
      <c r="HM247" s="102"/>
      <c r="HN247" s="102"/>
      <c r="HO247" s="102"/>
      <c r="HP247" s="102"/>
      <c r="HQ247" s="102"/>
      <c r="HR247" s="102"/>
      <c r="HS247" s="102"/>
      <c r="HT247" s="102"/>
      <c r="HU247" s="102"/>
      <c r="HV247" s="102"/>
      <c r="HW247" s="102"/>
      <c r="HX247" s="102"/>
      <c r="HY247" s="102"/>
      <c r="HZ247" s="102"/>
      <c r="IA247" s="102"/>
      <c r="IB247" s="102"/>
      <c r="IC247" s="102"/>
      <c r="ID247" s="102"/>
      <c r="IE247" s="102"/>
      <c r="IF247" s="102"/>
      <c r="IG247" s="102"/>
      <c r="IH247" s="102"/>
      <c r="II247" s="102"/>
      <c r="IJ247" s="102"/>
      <c r="IK247" s="102"/>
      <c r="IL247" s="102"/>
      <c r="IM247" s="102"/>
      <c r="IN247" s="102"/>
      <c r="IO247" s="102"/>
      <c r="IP247" s="102"/>
      <c r="IQ247" s="102"/>
      <c r="IR247" s="102"/>
      <c r="IS247" s="102"/>
      <c r="IT247" s="102"/>
      <c r="IU247" s="102"/>
      <c r="IV247" s="102"/>
      <c r="IW247" s="102"/>
      <c r="IX247" s="102"/>
      <c r="IY247" s="102"/>
      <c r="IZ247" s="102"/>
      <c r="JA247" s="102"/>
    </row>
    <row r="248" spans="1:261">
      <c r="A248" s="187" t="s">
        <v>172</v>
      </c>
      <c r="B248" s="188"/>
      <c r="C248" s="188"/>
      <c r="D248" s="188"/>
      <c r="E248" s="188"/>
      <c r="F248" s="188"/>
      <c r="G248" s="188"/>
      <c r="H248" s="188"/>
      <c r="I248" s="189"/>
      <c r="J248" s="24">
        <f t="shared" ref="J248:T248" si="60">SUM(J243,J247)</f>
        <v>28</v>
      </c>
      <c r="K248" s="24">
        <f t="shared" si="60"/>
        <v>9</v>
      </c>
      <c r="L248" s="24">
        <f t="shared" si="60"/>
        <v>13</v>
      </c>
      <c r="M248" s="24">
        <f t="shared" si="60"/>
        <v>1</v>
      </c>
      <c r="N248" s="24">
        <f t="shared" si="60"/>
        <v>2</v>
      </c>
      <c r="O248" s="24">
        <f t="shared" si="60"/>
        <v>25</v>
      </c>
      <c r="P248" s="24">
        <f t="shared" si="60"/>
        <v>28</v>
      </c>
      <c r="Q248" s="24">
        <f t="shared" si="60"/>
        <v>53</v>
      </c>
      <c r="R248" s="24">
        <f t="shared" si="60"/>
        <v>0</v>
      </c>
      <c r="S248" s="24">
        <f t="shared" si="60"/>
        <v>8</v>
      </c>
      <c r="T248" s="24">
        <f t="shared" si="60"/>
        <v>2</v>
      </c>
      <c r="U248" s="50">
        <f>(COUNTIF($A$234:$U$246,"DC"))/(COUNTIF($A$178:$U$201,"DF")+COUNTIF($A$210:$U$224,"DS")+COUNTIF($A$234:$U$246,"DC"))</f>
        <v>0.22916666666666666</v>
      </c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  <c r="FE248" s="102"/>
      <c r="FF248" s="102"/>
      <c r="FG248" s="102"/>
      <c r="FH248" s="102"/>
      <c r="FI248" s="102"/>
      <c r="FJ248" s="102"/>
      <c r="FK248" s="102"/>
      <c r="FL248" s="102"/>
      <c r="FM248" s="102"/>
      <c r="FN248" s="102"/>
      <c r="FO248" s="102"/>
      <c r="FP248" s="102"/>
      <c r="FQ248" s="102"/>
      <c r="FR248" s="102"/>
      <c r="FS248" s="102"/>
      <c r="FT248" s="102"/>
      <c r="FU248" s="102"/>
      <c r="FV248" s="102"/>
      <c r="FW248" s="102"/>
      <c r="FX248" s="102"/>
      <c r="FY248" s="102"/>
      <c r="FZ248" s="102"/>
      <c r="GA248" s="102"/>
      <c r="GB248" s="102"/>
      <c r="GC248" s="102"/>
      <c r="GD248" s="102"/>
      <c r="GE248" s="102"/>
      <c r="GF248" s="102"/>
      <c r="GG248" s="102"/>
      <c r="GH248" s="102"/>
      <c r="GI248" s="102"/>
      <c r="GJ248" s="102"/>
      <c r="GK248" s="102"/>
      <c r="GL248" s="102"/>
      <c r="GM248" s="102"/>
      <c r="GN248" s="102"/>
      <c r="GO248" s="102"/>
      <c r="GP248" s="102"/>
      <c r="GQ248" s="102"/>
      <c r="GR248" s="102"/>
      <c r="GS248" s="102"/>
      <c r="GT248" s="102"/>
      <c r="GU248" s="102"/>
      <c r="GV248" s="102"/>
      <c r="GW248" s="102"/>
      <c r="GX248" s="102"/>
      <c r="GY248" s="102"/>
      <c r="GZ248" s="102"/>
      <c r="HA248" s="102"/>
      <c r="HB248" s="102"/>
      <c r="HC248" s="102"/>
      <c r="HD248" s="102"/>
      <c r="HE248" s="102"/>
      <c r="HF248" s="102"/>
      <c r="HG248" s="102"/>
      <c r="HH248" s="102"/>
      <c r="HI248" s="102"/>
      <c r="HJ248" s="102"/>
      <c r="HK248" s="102"/>
      <c r="HL248" s="102"/>
      <c r="HM248" s="102"/>
      <c r="HN248" s="102"/>
      <c r="HO248" s="102"/>
      <c r="HP248" s="102"/>
      <c r="HQ248" s="102"/>
      <c r="HR248" s="102"/>
      <c r="HS248" s="102"/>
      <c r="HT248" s="102"/>
      <c r="HU248" s="102"/>
      <c r="HV248" s="102"/>
      <c r="HW248" s="102"/>
      <c r="HX248" s="102"/>
      <c r="HY248" s="102"/>
      <c r="HZ248" s="102"/>
      <c r="IA248" s="102"/>
      <c r="IB248" s="102"/>
      <c r="IC248" s="102"/>
      <c r="ID248" s="102"/>
      <c r="IE248" s="102"/>
      <c r="IF248" s="102"/>
      <c r="IG248" s="102"/>
      <c r="IH248" s="102"/>
      <c r="II248" s="102"/>
      <c r="IJ248" s="102"/>
      <c r="IK248" s="102"/>
      <c r="IL248" s="102"/>
      <c r="IM248" s="102"/>
      <c r="IN248" s="102"/>
      <c r="IO248" s="102"/>
      <c r="IP248" s="102"/>
      <c r="IQ248" s="102"/>
      <c r="IR248" s="102"/>
      <c r="IS248" s="102"/>
      <c r="IT248" s="102"/>
      <c r="IU248" s="102"/>
      <c r="IV248" s="102"/>
      <c r="IW248" s="102"/>
      <c r="IX248" s="102"/>
      <c r="IY248" s="102"/>
      <c r="IZ248" s="102"/>
      <c r="JA248" s="102"/>
    </row>
    <row r="249" spans="1:261">
      <c r="A249" s="190" t="s">
        <v>173</v>
      </c>
      <c r="B249" s="191"/>
      <c r="C249" s="191"/>
      <c r="D249" s="191"/>
      <c r="E249" s="191"/>
      <c r="F249" s="191"/>
      <c r="G249" s="191"/>
      <c r="H249" s="191"/>
      <c r="I249" s="191"/>
      <c r="J249" s="192"/>
      <c r="K249" s="24">
        <f t="shared" ref="K249:Q249" si="61">K243*14+K247*12</f>
        <v>122</v>
      </c>
      <c r="L249" s="24">
        <f t="shared" si="61"/>
        <v>182</v>
      </c>
      <c r="M249" s="24">
        <f t="shared" si="61"/>
        <v>14</v>
      </c>
      <c r="N249" s="24">
        <f t="shared" si="61"/>
        <v>28</v>
      </c>
      <c r="O249" s="24">
        <f t="shared" si="61"/>
        <v>346</v>
      </c>
      <c r="P249" s="24">
        <f t="shared" si="61"/>
        <v>384</v>
      </c>
      <c r="Q249" s="24">
        <f t="shared" si="61"/>
        <v>730</v>
      </c>
      <c r="R249" s="196"/>
      <c r="S249" s="197"/>
      <c r="T249" s="197"/>
      <c r="U249" s="198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2"/>
      <c r="DY249" s="102"/>
      <c r="DZ249" s="102"/>
      <c r="EA249" s="102"/>
      <c r="EB249" s="102"/>
      <c r="EC249" s="102"/>
      <c r="ED249" s="102"/>
      <c r="EE249" s="102"/>
      <c r="EF249" s="102"/>
      <c r="EG249" s="102"/>
      <c r="EH249" s="102"/>
      <c r="EI249" s="102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2"/>
      <c r="EZ249" s="102"/>
      <c r="FA249" s="102"/>
      <c r="FB249" s="102"/>
      <c r="FC249" s="102"/>
      <c r="FD249" s="102"/>
      <c r="FE249" s="102"/>
      <c r="FF249" s="102"/>
      <c r="FG249" s="102"/>
      <c r="FH249" s="102"/>
      <c r="FI249" s="102"/>
      <c r="FJ249" s="102"/>
      <c r="FK249" s="102"/>
      <c r="FL249" s="102"/>
      <c r="FM249" s="102"/>
      <c r="FN249" s="102"/>
      <c r="FO249" s="102"/>
      <c r="FP249" s="102"/>
      <c r="FQ249" s="102"/>
      <c r="FR249" s="102"/>
      <c r="FS249" s="102"/>
      <c r="FT249" s="102"/>
      <c r="FU249" s="102"/>
      <c r="FV249" s="102"/>
      <c r="FW249" s="102"/>
      <c r="FX249" s="102"/>
      <c r="FY249" s="102"/>
      <c r="FZ249" s="102"/>
      <c r="GA249" s="102"/>
      <c r="GB249" s="102"/>
      <c r="GC249" s="102"/>
      <c r="GD249" s="102"/>
      <c r="GE249" s="102"/>
      <c r="GF249" s="102"/>
      <c r="GG249" s="102"/>
      <c r="GH249" s="102"/>
      <c r="GI249" s="102"/>
      <c r="GJ249" s="102"/>
      <c r="GK249" s="102"/>
      <c r="GL249" s="102"/>
      <c r="GM249" s="102"/>
      <c r="GN249" s="102"/>
      <c r="GO249" s="102"/>
      <c r="GP249" s="102"/>
      <c r="GQ249" s="102"/>
      <c r="GR249" s="102"/>
      <c r="GS249" s="102"/>
      <c r="GT249" s="102"/>
      <c r="GU249" s="102"/>
      <c r="GV249" s="102"/>
      <c r="GW249" s="102"/>
      <c r="GX249" s="102"/>
      <c r="GY249" s="102"/>
      <c r="GZ249" s="102"/>
      <c r="HA249" s="102"/>
      <c r="HB249" s="102"/>
      <c r="HC249" s="102"/>
      <c r="HD249" s="102"/>
      <c r="HE249" s="102"/>
      <c r="HF249" s="102"/>
      <c r="HG249" s="102"/>
      <c r="HH249" s="102"/>
      <c r="HI249" s="102"/>
      <c r="HJ249" s="102"/>
      <c r="HK249" s="102"/>
      <c r="HL249" s="102"/>
      <c r="HM249" s="102"/>
      <c r="HN249" s="102"/>
      <c r="HO249" s="102"/>
      <c r="HP249" s="102"/>
      <c r="HQ249" s="102"/>
      <c r="HR249" s="102"/>
      <c r="HS249" s="102"/>
      <c r="HT249" s="102"/>
      <c r="HU249" s="102"/>
      <c r="HV249" s="102"/>
      <c r="HW249" s="102"/>
      <c r="HX249" s="102"/>
      <c r="HY249" s="102"/>
      <c r="HZ249" s="102"/>
      <c r="IA249" s="102"/>
      <c r="IB249" s="102"/>
      <c r="IC249" s="102"/>
      <c r="ID249" s="102"/>
      <c r="IE249" s="102"/>
      <c r="IF249" s="102"/>
      <c r="IG249" s="102"/>
      <c r="IH249" s="102"/>
      <c r="II249" s="102"/>
      <c r="IJ249" s="102"/>
      <c r="IK249" s="102"/>
      <c r="IL249" s="102"/>
      <c r="IM249" s="102"/>
      <c r="IN249" s="102"/>
      <c r="IO249" s="102"/>
      <c r="IP249" s="102"/>
      <c r="IQ249" s="102"/>
      <c r="IR249" s="102"/>
      <c r="IS249" s="102"/>
      <c r="IT249" s="102"/>
      <c r="IU249" s="102"/>
      <c r="IV249" s="102"/>
      <c r="IW249" s="102"/>
      <c r="IX249" s="102"/>
      <c r="IY249" s="102"/>
      <c r="IZ249" s="102"/>
      <c r="JA249" s="102"/>
    </row>
    <row r="250" spans="1:261">
      <c r="A250" s="193"/>
      <c r="B250" s="194"/>
      <c r="C250" s="194"/>
      <c r="D250" s="194"/>
      <c r="E250" s="194"/>
      <c r="F250" s="194"/>
      <c r="G250" s="194"/>
      <c r="H250" s="194"/>
      <c r="I250" s="194"/>
      <c r="J250" s="195"/>
      <c r="K250" s="202">
        <f>SUM(K249:N249)</f>
        <v>346</v>
      </c>
      <c r="L250" s="203"/>
      <c r="M250" s="203"/>
      <c r="N250" s="204"/>
      <c r="O250" s="205">
        <f>Q249</f>
        <v>730</v>
      </c>
      <c r="P250" s="206"/>
      <c r="Q250" s="207"/>
      <c r="R250" s="199"/>
      <c r="S250" s="200"/>
      <c r="T250" s="200"/>
      <c r="U250" s="201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102"/>
      <c r="FR250" s="102"/>
      <c r="FS250" s="102"/>
      <c r="FT250" s="102"/>
      <c r="FU250" s="102"/>
      <c r="FV250" s="102"/>
      <c r="FW250" s="102"/>
      <c r="FX250" s="102"/>
      <c r="FY250" s="102"/>
      <c r="FZ250" s="102"/>
      <c r="GA250" s="102"/>
      <c r="GB250" s="102"/>
      <c r="GC250" s="102"/>
      <c r="GD250" s="102"/>
      <c r="GE250" s="102"/>
      <c r="GF250" s="102"/>
      <c r="GG250" s="102"/>
      <c r="GH250" s="102"/>
      <c r="GI250" s="102"/>
      <c r="GJ250" s="102"/>
      <c r="GK250" s="102"/>
      <c r="GL250" s="102"/>
      <c r="GM250" s="102"/>
      <c r="GN250" s="102"/>
      <c r="GO250" s="102"/>
      <c r="GP250" s="102"/>
      <c r="GQ250" s="102"/>
      <c r="GR250" s="102"/>
      <c r="GS250" s="102"/>
      <c r="GT250" s="102"/>
      <c r="GU250" s="102"/>
      <c r="GV250" s="102"/>
      <c r="GW250" s="102"/>
      <c r="GX250" s="102"/>
      <c r="GY250" s="102"/>
      <c r="GZ250" s="102"/>
      <c r="HA250" s="102"/>
      <c r="HB250" s="102"/>
      <c r="HC250" s="102"/>
      <c r="HD250" s="102"/>
      <c r="HE250" s="102"/>
      <c r="HF250" s="102"/>
      <c r="HG250" s="102"/>
      <c r="HH250" s="102"/>
      <c r="HI250" s="102"/>
      <c r="HJ250" s="102"/>
      <c r="HK250" s="102"/>
      <c r="HL250" s="102"/>
      <c r="HM250" s="102"/>
      <c r="HN250" s="102"/>
      <c r="HO250" s="102"/>
      <c r="HP250" s="102"/>
      <c r="HQ250" s="102"/>
      <c r="HR250" s="102"/>
      <c r="HS250" s="102"/>
      <c r="HT250" s="102"/>
      <c r="HU250" s="102"/>
      <c r="HV250" s="102"/>
      <c r="HW250" s="102"/>
      <c r="HX250" s="102"/>
      <c r="HY250" s="102"/>
      <c r="HZ250" s="102"/>
      <c r="IA250" s="102"/>
      <c r="IB250" s="102"/>
      <c r="IC250" s="102"/>
      <c r="ID250" s="102"/>
      <c r="IE250" s="102"/>
      <c r="IF250" s="102"/>
      <c r="IG250" s="102"/>
      <c r="IH250" s="102"/>
      <c r="II250" s="102"/>
      <c r="IJ250" s="102"/>
      <c r="IK250" s="102"/>
      <c r="IL250" s="102"/>
      <c r="IM250" s="102"/>
      <c r="IN250" s="102"/>
      <c r="IO250" s="102"/>
      <c r="IP250" s="102"/>
      <c r="IQ250" s="102"/>
      <c r="IR250" s="102"/>
      <c r="IS250" s="102"/>
      <c r="IT250" s="102"/>
      <c r="IU250" s="102"/>
      <c r="IV250" s="102"/>
      <c r="IW250" s="102"/>
      <c r="IX250" s="102"/>
      <c r="IY250" s="102"/>
      <c r="IZ250" s="102"/>
      <c r="JA250" s="102"/>
    </row>
    <row r="251" spans="1:26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4"/>
      <c r="L251" s="64"/>
      <c r="M251" s="64"/>
      <c r="N251" s="64"/>
      <c r="O251" s="65"/>
      <c r="P251" s="65"/>
      <c r="Q251" s="65"/>
      <c r="R251" s="66"/>
      <c r="S251" s="66"/>
      <c r="T251" s="66"/>
      <c r="U251" s="66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  <c r="FX251" s="102"/>
      <c r="FY251" s="102"/>
      <c r="FZ251" s="102"/>
      <c r="GA251" s="102"/>
      <c r="GB251" s="102"/>
      <c r="GC251" s="102"/>
      <c r="GD251" s="102"/>
      <c r="GE251" s="102"/>
      <c r="GF251" s="102"/>
      <c r="GG251" s="102"/>
      <c r="GH251" s="102"/>
      <c r="GI251" s="102"/>
      <c r="GJ251" s="102"/>
      <c r="GK251" s="102"/>
      <c r="GL251" s="102"/>
      <c r="GM251" s="102"/>
      <c r="GN251" s="102"/>
      <c r="GO251" s="102"/>
      <c r="GP251" s="102"/>
      <c r="GQ251" s="102"/>
      <c r="GR251" s="102"/>
      <c r="GS251" s="102"/>
      <c r="GT251" s="102"/>
      <c r="GU251" s="102"/>
      <c r="GV251" s="102"/>
      <c r="GW251" s="102"/>
      <c r="GX251" s="102"/>
      <c r="GY251" s="102"/>
      <c r="GZ251" s="102"/>
      <c r="HA251" s="102"/>
      <c r="HB251" s="102"/>
      <c r="HC251" s="102"/>
      <c r="HD251" s="102"/>
      <c r="HE251" s="102"/>
      <c r="HF251" s="102"/>
      <c r="HG251" s="102"/>
      <c r="HH251" s="102"/>
      <c r="HI251" s="102"/>
      <c r="HJ251" s="102"/>
      <c r="HK251" s="102"/>
      <c r="HL251" s="102"/>
      <c r="HM251" s="102"/>
      <c r="HN251" s="102"/>
      <c r="HO251" s="102"/>
      <c r="HP251" s="102"/>
      <c r="HQ251" s="102"/>
      <c r="HR251" s="102"/>
      <c r="HS251" s="102"/>
      <c r="HT251" s="102"/>
      <c r="HU251" s="102"/>
      <c r="HV251" s="102"/>
      <c r="HW251" s="102"/>
      <c r="HX251" s="102"/>
      <c r="HY251" s="102"/>
      <c r="HZ251" s="102"/>
      <c r="IA251" s="102"/>
      <c r="IB251" s="102"/>
      <c r="IC251" s="102"/>
      <c r="ID251" s="102"/>
      <c r="IE251" s="102"/>
      <c r="IF251" s="102"/>
      <c r="IG251" s="102"/>
      <c r="IH251" s="102"/>
      <c r="II251" s="102"/>
      <c r="IJ251" s="102"/>
      <c r="IK251" s="102"/>
      <c r="IL251" s="102"/>
      <c r="IM251" s="102"/>
      <c r="IN251" s="102"/>
      <c r="IO251" s="102"/>
      <c r="IP251" s="102"/>
      <c r="IQ251" s="102"/>
      <c r="IR251" s="102"/>
      <c r="IS251" s="102"/>
      <c r="IT251" s="102"/>
      <c r="IU251" s="102"/>
      <c r="IV251" s="102"/>
      <c r="IW251" s="102"/>
      <c r="IX251" s="102"/>
      <c r="IY251" s="102"/>
      <c r="IZ251" s="102"/>
      <c r="JA251" s="102"/>
    </row>
    <row r="252" spans="1:261" ht="27" customHeight="1">
      <c r="A252" s="209" t="s">
        <v>174</v>
      </c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1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  <c r="FX252" s="102"/>
      <c r="FY252" s="102"/>
      <c r="FZ252" s="102"/>
      <c r="GA252" s="102"/>
      <c r="GB252" s="102"/>
      <c r="GC252" s="102"/>
      <c r="GD252" s="102"/>
      <c r="GE252" s="102"/>
      <c r="GF252" s="102"/>
      <c r="GG252" s="102"/>
      <c r="GH252" s="102"/>
      <c r="GI252" s="102"/>
      <c r="GJ252" s="102"/>
      <c r="GK252" s="102"/>
      <c r="GL252" s="102"/>
      <c r="GM252" s="102"/>
      <c r="GN252" s="102"/>
      <c r="GO252" s="102"/>
      <c r="GP252" s="102"/>
      <c r="GQ252" s="102"/>
      <c r="GR252" s="102"/>
      <c r="GS252" s="102"/>
      <c r="GT252" s="102"/>
      <c r="GU252" s="102"/>
      <c r="GV252" s="102"/>
      <c r="GW252" s="102"/>
      <c r="GX252" s="102"/>
      <c r="GY252" s="102"/>
      <c r="GZ252" s="102"/>
      <c r="HA252" s="102"/>
      <c r="HB252" s="102"/>
      <c r="HC252" s="102"/>
      <c r="HD252" s="102"/>
      <c r="HE252" s="102"/>
      <c r="HF252" s="102"/>
      <c r="HG252" s="102"/>
      <c r="HH252" s="102"/>
      <c r="HI252" s="102"/>
      <c r="HJ252" s="102"/>
      <c r="HK252" s="102"/>
      <c r="HL252" s="102"/>
      <c r="HM252" s="102"/>
      <c r="HN252" s="102"/>
      <c r="HO252" s="102"/>
      <c r="HP252" s="102"/>
      <c r="HQ252" s="102"/>
      <c r="HR252" s="102"/>
      <c r="HS252" s="102"/>
      <c r="HT252" s="102"/>
      <c r="HU252" s="102"/>
      <c r="HV252" s="102"/>
      <c r="HW252" s="102"/>
      <c r="HX252" s="102"/>
      <c r="HY252" s="102"/>
      <c r="HZ252" s="102"/>
      <c r="IA252" s="102"/>
      <c r="IB252" s="102"/>
      <c r="IC252" s="102"/>
      <c r="ID252" s="102"/>
      <c r="IE252" s="102"/>
      <c r="IF252" s="102"/>
      <c r="IG252" s="102"/>
      <c r="IH252" s="102"/>
      <c r="II252" s="102"/>
      <c r="IJ252" s="102"/>
      <c r="IK252" s="102"/>
      <c r="IL252" s="102"/>
      <c r="IM252" s="102"/>
      <c r="IN252" s="102"/>
      <c r="IO252" s="102"/>
      <c r="IP252" s="102"/>
      <c r="IQ252" s="102"/>
      <c r="IR252" s="102"/>
      <c r="IS252" s="102"/>
      <c r="IT252" s="102"/>
      <c r="IU252" s="102"/>
      <c r="IV252" s="102"/>
      <c r="IW252" s="102"/>
      <c r="IX252" s="102"/>
      <c r="IY252" s="102"/>
      <c r="IZ252" s="102"/>
      <c r="JA252" s="102"/>
    </row>
    <row r="253" spans="1:261" ht="24.75" customHeight="1">
      <c r="A253" s="153" t="s">
        <v>47</v>
      </c>
      <c r="B253" s="155" t="s">
        <v>48</v>
      </c>
      <c r="C253" s="156"/>
      <c r="D253" s="156"/>
      <c r="E253" s="156"/>
      <c r="F253" s="156"/>
      <c r="G253" s="156"/>
      <c r="H253" s="156"/>
      <c r="I253" s="157"/>
      <c r="J253" s="161" t="s">
        <v>49</v>
      </c>
      <c r="K253" s="212" t="s">
        <v>50</v>
      </c>
      <c r="L253" s="213"/>
      <c r="M253" s="213"/>
      <c r="N253" s="214"/>
      <c r="O253" s="212" t="s">
        <v>51</v>
      </c>
      <c r="P253" s="213"/>
      <c r="Q253" s="214"/>
      <c r="R253" s="212" t="s">
        <v>52</v>
      </c>
      <c r="S253" s="213"/>
      <c r="T253" s="214"/>
      <c r="U253" s="161" t="s">
        <v>53</v>
      </c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2"/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102"/>
      <c r="FR253" s="102"/>
      <c r="FS253" s="102"/>
      <c r="FT253" s="102"/>
      <c r="FU253" s="102"/>
      <c r="FV253" s="102"/>
      <c r="FW253" s="102"/>
      <c r="FX253" s="102"/>
      <c r="FY253" s="102"/>
      <c r="FZ253" s="102"/>
      <c r="GA253" s="102"/>
      <c r="GB253" s="102"/>
      <c r="GC253" s="102"/>
      <c r="GD253" s="102"/>
      <c r="GE253" s="102"/>
      <c r="GF253" s="102"/>
      <c r="GG253" s="102"/>
      <c r="GH253" s="102"/>
      <c r="GI253" s="102"/>
      <c r="GJ253" s="102"/>
      <c r="GK253" s="102"/>
      <c r="GL253" s="102"/>
      <c r="GM253" s="102"/>
      <c r="GN253" s="102"/>
      <c r="GO253" s="102"/>
      <c r="GP253" s="102"/>
      <c r="GQ253" s="102"/>
      <c r="GR253" s="102"/>
      <c r="GS253" s="102"/>
      <c r="GT253" s="102"/>
      <c r="GU253" s="102"/>
      <c r="GV253" s="102"/>
      <c r="GW253" s="102"/>
      <c r="GX253" s="102"/>
      <c r="GY253" s="102"/>
      <c r="GZ253" s="102"/>
      <c r="HA253" s="102"/>
      <c r="HB253" s="102"/>
      <c r="HC253" s="102"/>
      <c r="HD253" s="102"/>
      <c r="HE253" s="102"/>
      <c r="HF253" s="102"/>
      <c r="HG253" s="102"/>
      <c r="HH253" s="102"/>
      <c r="HI253" s="102"/>
      <c r="HJ253" s="102"/>
      <c r="HK253" s="102"/>
      <c r="HL253" s="102"/>
      <c r="HM253" s="102"/>
      <c r="HN253" s="102"/>
      <c r="HO253" s="102"/>
      <c r="HP253" s="102"/>
      <c r="HQ253" s="102"/>
      <c r="HR253" s="102"/>
      <c r="HS253" s="102"/>
      <c r="HT253" s="102"/>
      <c r="HU253" s="102"/>
      <c r="HV253" s="102"/>
      <c r="HW253" s="102"/>
      <c r="HX253" s="102"/>
      <c r="HY253" s="102"/>
      <c r="HZ253" s="102"/>
      <c r="IA253" s="102"/>
      <c r="IB253" s="102"/>
      <c r="IC253" s="102"/>
      <c r="ID253" s="102"/>
      <c r="IE253" s="102"/>
      <c r="IF253" s="102"/>
      <c r="IG253" s="102"/>
      <c r="IH253" s="102"/>
      <c r="II253" s="102"/>
      <c r="IJ253" s="102"/>
      <c r="IK253" s="102"/>
      <c r="IL253" s="102"/>
      <c r="IM253" s="102"/>
      <c r="IN253" s="102"/>
      <c r="IO253" s="102"/>
      <c r="IP253" s="102"/>
      <c r="IQ253" s="102"/>
      <c r="IR253" s="102"/>
      <c r="IS253" s="102"/>
      <c r="IT253" s="102"/>
      <c r="IU253" s="102"/>
      <c r="IV253" s="102"/>
      <c r="IW253" s="102"/>
      <c r="IX253" s="102"/>
      <c r="IY253" s="102"/>
      <c r="IZ253" s="102"/>
      <c r="JA253" s="102"/>
    </row>
    <row r="254" spans="1:261">
      <c r="A254" s="154"/>
      <c r="B254" s="158"/>
      <c r="C254" s="159"/>
      <c r="D254" s="159"/>
      <c r="E254" s="159"/>
      <c r="F254" s="159"/>
      <c r="G254" s="159"/>
      <c r="H254" s="159"/>
      <c r="I254" s="160"/>
      <c r="J254" s="162"/>
      <c r="K254" s="4" t="s">
        <v>54</v>
      </c>
      <c r="L254" s="4" t="s">
        <v>55</v>
      </c>
      <c r="M254" s="4" t="s">
        <v>56</v>
      </c>
      <c r="N254" s="4" t="s">
        <v>57</v>
      </c>
      <c r="O254" s="4" t="s">
        <v>58</v>
      </c>
      <c r="P254" s="4" t="s">
        <v>32</v>
      </c>
      <c r="Q254" s="4" t="s">
        <v>59</v>
      </c>
      <c r="R254" s="4" t="s">
        <v>60</v>
      </c>
      <c r="S254" s="4" t="s">
        <v>54</v>
      </c>
      <c r="T254" s="4" t="s">
        <v>61</v>
      </c>
      <c r="U254" s="16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/>
      <c r="DZ254" s="102"/>
      <c r="EA254" s="102"/>
      <c r="EB254" s="102"/>
      <c r="EC254" s="102"/>
      <c r="ED254" s="102"/>
      <c r="EE254" s="102"/>
      <c r="EF254" s="102"/>
      <c r="EG254" s="102"/>
      <c r="EH254" s="102"/>
      <c r="EI254" s="102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2"/>
      <c r="EZ254" s="102"/>
      <c r="FA254" s="102"/>
      <c r="FB254" s="102"/>
      <c r="FC254" s="102"/>
      <c r="FD254" s="102"/>
      <c r="FE254" s="102"/>
      <c r="FF254" s="102"/>
      <c r="FG254" s="102"/>
      <c r="FH254" s="102"/>
      <c r="FI254" s="102"/>
      <c r="FJ254" s="102"/>
      <c r="FK254" s="102"/>
      <c r="FL254" s="102"/>
      <c r="FM254" s="102"/>
      <c r="FN254" s="102"/>
      <c r="FO254" s="102"/>
      <c r="FP254" s="102"/>
      <c r="FQ254" s="102"/>
      <c r="FR254" s="102"/>
      <c r="FS254" s="102"/>
      <c r="FT254" s="102"/>
      <c r="FU254" s="102"/>
      <c r="FV254" s="102"/>
      <c r="FW254" s="102"/>
      <c r="FX254" s="102"/>
      <c r="FY254" s="102"/>
      <c r="FZ254" s="102"/>
      <c r="GA254" s="102"/>
      <c r="GB254" s="102"/>
      <c r="GC254" s="102"/>
      <c r="GD254" s="102"/>
      <c r="GE254" s="102"/>
      <c r="GF254" s="102"/>
      <c r="GG254" s="102"/>
      <c r="GH254" s="102"/>
      <c r="GI254" s="102"/>
      <c r="GJ254" s="102"/>
      <c r="GK254" s="102"/>
      <c r="GL254" s="102"/>
      <c r="GM254" s="102"/>
      <c r="GN254" s="102"/>
      <c r="GO254" s="102"/>
      <c r="GP254" s="102"/>
      <c r="GQ254" s="102"/>
      <c r="GR254" s="102"/>
      <c r="GS254" s="102"/>
      <c r="GT254" s="102"/>
      <c r="GU254" s="102"/>
      <c r="GV254" s="102"/>
      <c r="GW254" s="102"/>
      <c r="GX254" s="102"/>
      <c r="GY254" s="102"/>
      <c r="GZ254" s="102"/>
      <c r="HA254" s="102"/>
      <c r="HB254" s="102"/>
      <c r="HC254" s="102"/>
      <c r="HD254" s="102"/>
      <c r="HE254" s="102"/>
      <c r="HF254" s="102"/>
      <c r="HG254" s="102"/>
      <c r="HH254" s="102"/>
      <c r="HI254" s="102"/>
      <c r="HJ254" s="102"/>
      <c r="HK254" s="102"/>
      <c r="HL254" s="102"/>
      <c r="HM254" s="102"/>
      <c r="HN254" s="102"/>
      <c r="HO254" s="102"/>
      <c r="HP254" s="102"/>
      <c r="HQ254" s="102"/>
      <c r="HR254" s="102"/>
      <c r="HS254" s="102"/>
      <c r="HT254" s="102"/>
      <c r="HU254" s="102"/>
      <c r="HV254" s="102"/>
      <c r="HW254" s="102"/>
      <c r="HX254" s="102"/>
      <c r="HY254" s="102"/>
      <c r="HZ254" s="102"/>
      <c r="IA254" s="102"/>
      <c r="IB254" s="102"/>
      <c r="IC254" s="102"/>
      <c r="ID254" s="102"/>
      <c r="IE254" s="102"/>
      <c r="IF254" s="102"/>
      <c r="IG254" s="102"/>
      <c r="IH254" s="102"/>
      <c r="II254" s="102"/>
      <c r="IJ254" s="102"/>
      <c r="IK254" s="102"/>
      <c r="IL254" s="102"/>
      <c r="IM254" s="102"/>
      <c r="IN254" s="102"/>
      <c r="IO254" s="102"/>
      <c r="IP254" s="102"/>
      <c r="IQ254" s="102"/>
      <c r="IR254" s="102"/>
      <c r="IS254" s="102"/>
      <c r="IT254" s="102"/>
      <c r="IU254" s="102"/>
      <c r="IV254" s="102"/>
      <c r="IW254" s="102"/>
      <c r="IX254" s="102"/>
      <c r="IY254" s="102"/>
      <c r="IZ254" s="102"/>
      <c r="JA254" s="102"/>
    </row>
    <row r="255" spans="1:261" ht="24" customHeight="1">
      <c r="A255" s="115" t="s">
        <v>190</v>
      </c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80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102"/>
      <c r="FI255" s="102"/>
      <c r="FJ255" s="102"/>
      <c r="FK255" s="102"/>
      <c r="FL255" s="102"/>
      <c r="FM255" s="102"/>
      <c r="FN255" s="102"/>
      <c r="FO255" s="102"/>
      <c r="FP255" s="102"/>
      <c r="FQ255" s="102"/>
      <c r="FR255" s="102"/>
      <c r="FS255" s="102"/>
      <c r="FT255" s="102"/>
      <c r="FU255" s="102"/>
      <c r="FV255" s="102"/>
      <c r="FW255" s="102"/>
      <c r="FX255" s="102"/>
      <c r="FY255" s="102"/>
      <c r="FZ255" s="102"/>
      <c r="GA255" s="102"/>
      <c r="GB255" s="102"/>
      <c r="GC255" s="102"/>
      <c r="GD255" s="102"/>
      <c r="GE255" s="102"/>
      <c r="GF255" s="102"/>
      <c r="GG255" s="102"/>
      <c r="GH255" s="102"/>
      <c r="GI255" s="102"/>
      <c r="GJ255" s="102"/>
      <c r="GK255" s="102"/>
      <c r="GL255" s="102"/>
      <c r="GM255" s="102"/>
      <c r="GN255" s="102"/>
      <c r="GO255" s="102"/>
      <c r="GP255" s="102"/>
      <c r="GQ255" s="102"/>
      <c r="GR255" s="102"/>
      <c r="GS255" s="102"/>
      <c r="GT255" s="102"/>
      <c r="GU255" s="102"/>
      <c r="GV255" s="102"/>
      <c r="GW255" s="102"/>
      <c r="GX255" s="102"/>
      <c r="GY255" s="102"/>
      <c r="GZ255" s="102"/>
      <c r="HA255" s="102"/>
      <c r="HB255" s="102"/>
      <c r="HC255" s="102"/>
      <c r="HD255" s="102"/>
      <c r="HE255" s="102"/>
      <c r="HF255" s="102"/>
      <c r="HG255" s="102"/>
      <c r="HH255" s="102"/>
      <c r="HI255" s="102"/>
      <c r="HJ255" s="102"/>
      <c r="HK255" s="102"/>
      <c r="HL255" s="102"/>
      <c r="HM255" s="102"/>
      <c r="HN255" s="102"/>
      <c r="HO255" s="102"/>
      <c r="HP255" s="102"/>
      <c r="HQ255" s="102"/>
      <c r="HR255" s="102"/>
      <c r="HS255" s="102"/>
      <c r="HT255" s="102"/>
      <c r="HU255" s="102"/>
      <c r="HV255" s="102"/>
      <c r="HW255" s="102"/>
      <c r="HX255" s="102"/>
      <c r="HY255" s="102"/>
      <c r="HZ255" s="102"/>
      <c r="IA255" s="102"/>
      <c r="IB255" s="102"/>
      <c r="IC255" s="102"/>
      <c r="ID255" s="102"/>
      <c r="IE255" s="102"/>
      <c r="IF255" s="102"/>
      <c r="IG255" s="102"/>
      <c r="IH255" s="102"/>
      <c r="II255" s="102"/>
      <c r="IJ255" s="102"/>
      <c r="IK255" s="102"/>
      <c r="IL255" s="102"/>
      <c r="IM255" s="102"/>
      <c r="IN255" s="102"/>
      <c r="IO255" s="102"/>
      <c r="IP255" s="102"/>
      <c r="IQ255" s="102"/>
      <c r="IR255" s="102"/>
      <c r="IS255" s="102"/>
      <c r="IT255" s="102"/>
      <c r="IU255" s="102"/>
      <c r="IV255" s="102"/>
      <c r="IW255" s="102"/>
      <c r="IX255" s="102"/>
      <c r="IY255" s="102"/>
      <c r="IZ255" s="102"/>
      <c r="JA255" s="102"/>
    </row>
    <row r="256" spans="1:261">
      <c r="A256" s="37" t="s">
        <v>176</v>
      </c>
      <c r="B256" s="181" t="s">
        <v>177</v>
      </c>
      <c r="C256" s="182"/>
      <c r="D256" s="182"/>
      <c r="E256" s="182"/>
      <c r="F256" s="182"/>
      <c r="G256" s="182"/>
      <c r="H256" s="182"/>
      <c r="I256" s="183"/>
      <c r="J256" s="28">
        <v>3</v>
      </c>
      <c r="K256" s="28">
        <v>2</v>
      </c>
      <c r="L256" s="28">
        <v>1</v>
      </c>
      <c r="M256" s="28">
        <v>0</v>
      </c>
      <c r="N256" s="39">
        <v>0</v>
      </c>
      <c r="O256" s="19">
        <f t="shared" ref="O256:O261" si="62">K256+L256+M256+N256</f>
        <v>3</v>
      </c>
      <c r="P256" s="19">
        <f t="shared" ref="P256:P261" si="63">Q256-O256</f>
        <v>2</v>
      </c>
      <c r="Q256" s="19">
        <f t="shared" ref="Q256:Q261" si="64">ROUND(PRODUCT(J256,25)/14,0)</f>
        <v>5</v>
      </c>
      <c r="R256" s="40"/>
      <c r="S256" s="12" t="s">
        <v>54</v>
      </c>
      <c r="T256" s="27"/>
      <c r="U256" s="12" t="s">
        <v>41</v>
      </c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  <c r="FE256" s="102"/>
      <c r="FF256" s="102"/>
      <c r="FG256" s="102"/>
      <c r="FH256" s="102"/>
      <c r="FI256" s="102"/>
      <c r="FJ256" s="102"/>
      <c r="FK256" s="102"/>
      <c r="FL256" s="102"/>
      <c r="FM256" s="102"/>
      <c r="FN256" s="102"/>
      <c r="FO256" s="102"/>
      <c r="FP256" s="102"/>
      <c r="FQ256" s="102"/>
      <c r="FR256" s="102"/>
      <c r="FS256" s="102"/>
      <c r="FT256" s="102"/>
      <c r="FU256" s="102"/>
      <c r="FV256" s="102"/>
      <c r="FW256" s="102"/>
      <c r="FX256" s="102"/>
      <c r="FY256" s="102"/>
      <c r="FZ256" s="102"/>
      <c r="GA256" s="102"/>
      <c r="GB256" s="102"/>
      <c r="GC256" s="102"/>
      <c r="GD256" s="102"/>
      <c r="GE256" s="102"/>
      <c r="GF256" s="102"/>
      <c r="GG256" s="102"/>
      <c r="GH256" s="102"/>
      <c r="GI256" s="102"/>
      <c r="GJ256" s="102"/>
      <c r="GK256" s="102"/>
      <c r="GL256" s="102"/>
      <c r="GM256" s="102"/>
      <c r="GN256" s="102"/>
      <c r="GO256" s="102"/>
      <c r="GP256" s="102"/>
      <c r="GQ256" s="102"/>
      <c r="GR256" s="102"/>
      <c r="GS256" s="102"/>
      <c r="GT256" s="102"/>
      <c r="GU256" s="102"/>
      <c r="GV256" s="102"/>
      <c r="GW256" s="102"/>
      <c r="GX256" s="102"/>
      <c r="GY256" s="102"/>
      <c r="GZ256" s="102"/>
      <c r="HA256" s="102"/>
      <c r="HB256" s="102"/>
      <c r="HC256" s="102"/>
      <c r="HD256" s="102"/>
      <c r="HE256" s="102"/>
      <c r="HF256" s="102"/>
      <c r="HG256" s="102"/>
      <c r="HH256" s="102"/>
      <c r="HI256" s="102"/>
      <c r="HJ256" s="102"/>
      <c r="HK256" s="102"/>
      <c r="HL256" s="102"/>
      <c r="HM256" s="102"/>
      <c r="HN256" s="102"/>
      <c r="HO256" s="102"/>
      <c r="HP256" s="102"/>
      <c r="HQ256" s="102"/>
      <c r="HR256" s="102"/>
      <c r="HS256" s="102"/>
      <c r="HT256" s="102"/>
      <c r="HU256" s="102"/>
      <c r="HV256" s="102"/>
      <c r="HW256" s="102"/>
      <c r="HX256" s="102"/>
      <c r="HY256" s="102"/>
      <c r="HZ256" s="102"/>
      <c r="IA256" s="102"/>
      <c r="IB256" s="102"/>
      <c r="IC256" s="102"/>
      <c r="ID256" s="102"/>
      <c r="IE256" s="102"/>
      <c r="IF256" s="102"/>
      <c r="IG256" s="102"/>
      <c r="IH256" s="102"/>
      <c r="II256" s="102"/>
      <c r="IJ256" s="102"/>
      <c r="IK256" s="102"/>
      <c r="IL256" s="102"/>
      <c r="IM256" s="102"/>
      <c r="IN256" s="102"/>
      <c r="IO256" s="102"/>
      <c r="IP256" s="102"/>
      <c r="IQ256" s="102"/>
      <c r="IR256" s="102"/>
      <c r="IS256" s="102"/>
      <c r="IT256" s="102"/>
      <c r="IU256" s="102"/>
      <c r="IV256" s="102"/>
      <c r="IW256" s="102"/>
      <c r="IX256" s="102"/>
      <c r="IY256" s="102"/>
      <c r="IZ256" s="102"/>
      <c r="JA256" s="102"/>
    </row>
    <row r="257" spans="1:261">
      <c r="A257" s="37" t="s">
        <v>270</v>
      </c>
      <c r="B257" s="181" t="s">
        <v>271</v>
      </c>
      <c r="C257" s="182"/>
      <c r="D257" s="182"/>
      <c r="E257" s="182"/>
      <c r="F257" s="182"/>
      <c r="G257" s="182"/>
      <c r="H257" s="182"/>
      <c r="I257" s="183"/>
      <c r="J257" s="28">
        <v>3</v>
      </c>
      <c r="K257" s="28">
        <v>2</v>
      </c>
      <c r="L257" s="28">
        <v>0</v>
      </c>
      <c r="M257" s="28">
        <v>0</v>
      </c>
      <c r="N257" s="39">
        <v>1</v>
      </c>
      <c r="O257" s="19">
        <f t="shared" si="62"/>
        <v>3</v>
      </c>
      <c r="P257" s="19">
        <f t="shared" si="63"/>
        <v>2</v>
      </c>
      <c r="Q257" s="19">
        <f t="shared" si="64"/>
        <v>5</v>
      </c>
      <c r="R257" s="40"/>
      <c r="S257" s="12" t="s">
        <v>54</v>
      </c>
      <c r="T257" s="27"/>
      <c r="U257" s="12" t="s">
        <v>44</v>
      </c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2"/>
      <c r="EI257" s="102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2"/>
      <c r="EZ257" s="102"/>
      <c r="FA257" s="102"/>
      <c r="FB257" s="102"/>
      <c r="FC257" s="102"/>
      <c r="FD257" s="102"/>
      <c r="FE257" s="102"/>
      <c r="FF257" s="102"/>
      <c r="FG257" s="102"/>
      <c r="FH257" s="102"/>
      <c r="FI257" s="102"/>
      <c r="FJ257" s="102"/>
      <c r="FK257" s="102"/>
      <c r="FL257" s="102"/>
      <c r="FM257" s="102"/>
      <c r="FN257" s="102"/>
      <c r="FO257" s="102"/>
      <c r="FP257" s="102"/>
      <c r="FQ257" s="102"/>
      <c r="FR257" s="102"/>
      <c r="FS257" s="102"/>
      <c r="FT257" s="102"/>
      <c r="FU257" s="102"/>
      <c r="FV257" s="102"/>
      <c r="FW257" s="102"/>
      <c r="FX257" s="102"/>
      <c r="FY257" s="102"/>
      <c r="FZ257" s="102"/>
      <c r="GA257" s="102"/>
      <c r="GB257" s="102"/>
      <c r="GC257" s="102"/>
      <c r="GD257" s="102"/>
      <c r="GE257" s="102"/>
      <c r="GF257" s="102"/>
      <c r="GG257" s="102"/>
      <c r="GH257" s="102"/>
      <c r="GI257" s="102"/>
      <c r="GJ257" s="102"/>
      <c r="GK257" s="102"/>
      <c r="GL257" s="102"/>
      <c r="GM257" s="102"/>
      <c r="GN257" s="102"/>
      <c r="GO257" s="102"/>
      <c r="GP257" s="102"/>
      <c r="GQ257" s="102"/>
      <c r="GR257" s="102"/>
      <c r="GS257" s="102"/>
      <c r="GT257" s="102"/>
      <c r="GU257" s="102"/>
      <c r="GV257" s="102"/>
      <c r="GW257" s="102"/>
      <c r="GX257" s="102"/>
      <c r="GY257" s="102"/>
      <c r="GZ257" s="102"/>
      <c r="HA257" s="102"/>
      <c r="HB257" s="102"/>
      <c r="HC257" s="102"/>
      <c r="HD257" s="102"/>
      <c r="HE257" s="102"/>
      <c r="HF257" s="102"/>
      <c r="HG257" s="102"/>
      <c r="HH257" s="102"/>
      <c r="HI257" s="102"/>
      <c r="HJ257" s="102"/>
      <c r="HK257" s="102"/>
      <c r="HL257" s="102"/>
      <c r="HM257" s="102"/>
      <c r="HN257" s="102"/>
      <c r="HO257" s="102"/>
      <c r="HP257" s="102"/>
      <c r="HQ257" s="102"/>
      <c r="HR257" s="102"/>
      <c r="HS257" s="102"/>
      <c r="HT257" s="102"/>
      <c r="HU257" s="102"/>
      <c r="HV257" s="102"/>
      <c r="HW257" s="102"/>
      <c r="HX257" s="102"/>
      <c r="HY257" s="102"/>
      <c r="HZ257" s="102"/>
      <c r="IA257" s="102"/>
      <c r="IB257" s="102"/>
      <c r="IC257" s="102"/>
      <c r="ID257" s="102"/>
      <c r="IE257" s="102"/>
      <c r="IF257" s="102"/>
      <c r="IG257" s="102"/>
      <c r="IH257" s="102"/>
      <c r="II257" s="102"/>
      <c r="IJ257" s="102"/>
      <c r="IK257" s="102"/>
      <c r="IL257" s="102"/>
      <c r="IM257" s="102"/>
      <c r="IN257" s="102"/>
      <c r="IO257" s="102"/>
      <c r="IP257" s="102"/>
      <c r="IQ257" s="102"/>
      <c r="IR257" s="102"/>
      <c r="IS257" s="102"/>
      <c r="IT257" s="102"/>
      <c r="IU257" s="102"/>
      <c r="IV257" s="102"/>
      <c r="IW257" s="102"/>
      <c r="IX257" s="102"/>
      <c r="IY257" s="102"/>
      <c r="IZ257" s="102"/>
      <c r="JA257" s="102"/>
    </row>
    <row r="258" spans="1:261">
      <c r="A258" s="37" t="s">
        <v>178</v>
      </c>
      <c r="B258" s="181" t="s">
        <v>179</v>
      </c>
      <c r="C258" s="182"/>
      <c r="D258" s="182"/>
      <c r="E258" s="182"/>
      <c r="F258" s="182"/>
      <c r="G258" s="182"/>
      <c r="H258" s="182"/>
      <c r="I258" s="183"/>
      <c r="J258" s="28">
        <v>4</v>
      </c>
      <c r="K258" s="28">
        <v>2</v>
      </c>
      <c r="L258" s="28">
        <v>0</v>
      </c>
      <c r="M258" s="28">
        <v>2</v>
      </c>
      <c r="N258" s="39">
        <v>0</v>
      </c>
      <c r="O258" s="19">
        <f t="shared" si="62"/>
        <v>4</v>
      </c>
      <c r="P258" s="19">
        <f t="shared" si="63"/>
        <v>3</v>
      </c>
      <c r="Q258" s="19">
        <f t="shared" si="64"/>
        <v>7</v>
      </c>
      <c r="R258" s="40"/>
      <c r="S258" s="12" t="s">
        <v>54</v>
      </c>
      <c r="T258" s="27"/>
      <c r="U258" s="12" t="s">
        <v>41</v>
      </c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  <c r="FX258" s="102"/>
      <c r="FY258" s="102"/>
      <c r="FZ258" s="102"/>
      <c r="GA258" s="102"/>
      <c r="GB258" s="102"/>
      <c r="GC258" s="102"/>
      <c r="GD258" s="102"/>
      <c r="GE258" s="102"/>
      <c r="GF258" s="102"/>
      <c r="GG258" s="102"/>
      <c r="GH258" s="102"/>
      <c r="GI258" s="102"/>
      <c r="GJ258" s="102"/>
      <c r="GK258" s="102"/>
      <c r="GL258" s="102"/>
      <c r="GM258" s="102"/>
      <c r="GN258" s="102"/>
      <c r="GO258" s="102"/>
      <c r="GP258" s="102"/>
      <c r="GQ258" s="102"/>
      <c r="GR258" s="102"/>
      <c r="GS258" s="102"/>
      <c r="GT258" s="102"/>
      <c r="GU258" s="102"/>
      <c r="GV258" s="102"/>
      <c r="GW258" s="102"/>
      <c r="GX258" s="102"/>
      <c r="GY258" s="102"/>
      <c r="GZ258" s="102"/>
      <c r="HA258" s="102"/>
      <c r="HB258" s="102"/>
      <c r="HC258" s="102"/>
      <c r="HD258" s="102"/>
      <c r="HE258" s="102"/>
      <c r="HF258" s="102"/>
      <c r="HG258" s="102"/>
      <c r="HH258" s="102"/>
      <c r="HI258" s="102"/>
      <c r="HJ258" s="102"/>
      <c r="HK258" s="102"/>
      <c r="HL258" s="102"/>
      <c r="HM258" s="102"/>
      <c r="HN258" s="102"/>
      <c r="HO258" s="102"/>
      <c r="HP258" s="102"/>
      <c r="HQ258" s="102"/>
      <c r="HR258" s="102"/>
      <c r="HS258" s="102"/>
      <c r="HT258" s="102"/>
      <c r="HU258" s="102"/>
      <c r="HV258" s="102"/>
      <c r="HW258" s="102"/>
      <c r="HX258" s="102"/>
      <c r="HY258" s="102"/>
      <c r="HZ258" s="102"/>
      <c r="IA258" s="102"/>
      <c r="IB258" s="102"/>
      <c r="IC258" s="102"/>
      <c r="ID258" s="102"/>
      <c r="IE258" s="102"/>
      <c r="IF258" s="102"/>
      <c r="IG258" s="102"/>
      <c r="IH258" s="102"/>
      <c r="II258" s="102"/>
      <c r="IJ258" s="102"/>
      <c r="IK258" s="102"/>
      <c r="IL258" s="102"/>
      <c r="IM258" s="102"/>
      <c r="IN258" s="102"/>
      <c r="IO258" s="102"/>
      <c r="IP258" s="102"/>
      <c r="IQ258" s="102"/>
      <c r="IR258" s="102"/>
      <c r="IS258" s="102"/>
      <c r="IT258" s="102"/>
      <c r="IU258" s="102"/>
      <c r="IV258" s="102"/>
      <c r="IW258" s="102"/>
      <c r="IX258" s="102"/>
      <c r="IY258" s="102"/>
      <c r="IZ258" s="102"/>
      <c r="JA258" s="102"/>
    </row>
    <row r="259" spans="1:261">
      <c r="A259" s="37" t="s">
        <v>274</v>
      </c>
      <c r="B259" s="181" t="s">
        <v>182</v>
      </c>
      <c r="C259" s="182"/>
      <c r="D259" s="182"/>
      <c r="E259" s="182"/>
      <c r="F259" s="182"/>
      <c r="G259" s="182"/>
      <c r="H259" s="182"/>
      <c r="I259" s="183"/>
      <c r="J259" s="28">
        <v>3</v>
      </c>
      <c r="K259" s="28">
        <v>0</v>
      </c>
      <c r="L259" s="28">
        <v>2</v>
      </c>
      <c r="M259" s="28">
        <v>0</v>
      </c>
      <c r="N259" s="39">
        <v>1</v>
      </c>
      <c r="O259" s="19">
        <f t="shared" si="62"/>
        <v>3</v>
      </c>
      <c r="P259" s="19">
        <f t="shared" si="63"/>
        <v>2</v>
      </c>
      <c r="Q259" s="19">
        <f t="shared" si="64"/>
        <v>5</v>
      </c>
      <c r="R259" s="40"/>
      <c r="S259" s="12" t="s">
        <v>54</v>
      </c>
      <c r="T259" s="27"/>
      <c r="U259" s="12" t="s">
        <v>44</v>
      </c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2"/>
      <c r="EZ259" s="102"/>
      <c r="FA259" s="102"/>
      <c r="FB259" s="102"/>
      <c r="FC259" s="102"/>
      <c r="FD259" s="102"/>
      <c r="FE259" s="102"/>
      <c r="FF259" s="102"/>
      <c r="FG259" s="102"/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102"/>
      <c r="FR259" s="102"/>
      <c r="FS259" s="102"/>
      <c r="FT259" s="102"/>
      <c r="FU259" s="102"/>
      <c r="FV259" s="102"/>
      <c r="FW259" s="102"/>
      <c r="FX259" s="102"/>
      <c r="FY259" s="102"/>
      <c r="FZ259" s="102"/>
      <c r="GA259" s="102"/>
      <c r="GB259" s="102"/>
      <c r="GC259" s="102"/>
      <c r="GD259" s="102"/>
      <c r="GE259" s="102"/>
      <c r="GF259" s="102"/>
      <c r="GG259" s="102"/>
      <c r="GH259" s="102"/>
      <c r="GI259" s="102"/>
      <c r="GJ259" s="102"/>
      <c r="GK259" s="102"/>
      <c r="GL259" s="102"/>
      <c r="GM259" s="102"/>
      <c r="GN259" s="102"/>
      <c r="GO259" s="102"/>
      <c r="GP259" s="102"/>
      <c r="GQ259" s="102"/>
      <c r="GR259" s="102"/>
      <c r="GS259" s="102"/>
      <c r="GT259" s="102"/>
      <c r="GU259" s="102"/>
      <c r="GV259" s="102"/>
      <c r="GW259" s="102"/>
      <c r="GX259" s="102"/>
      <c r="GY259" s="102"/>
      <c r="GZ259" s="102"/>
      <c r="HA259" s="102"/>
      <c r="HB259" s="102"/>
      <c r="HC259" s="102"/>
      <c r="HD259" s="102"/>
      <c r="HE259" s="102"/>
      <c r="HF259" s="102"/>
      <c r="HG259" s="102"/>
      <c r="HH259" s="102"/>
      <c r="HI259" s="102"/>
      <c r="HJ259" s="102"/>
      <c r="HK259" s="102"/>
      <c r="HL259" s="102"/>
      <c r="HM259" s="102"/>
      <c r="HN259" s="102"/>
      <c r="HO259" s="102"/>
      <c r="HP259" s="102"/>
      <c r="HQ259" s="102"/>
      <c r="HR259" s="102"/>
      <c r="HS259" s="102"/>
      <c r="HT259" s="102"/>
      <c r="HU259" s="102"/>
      <c r="HV259" s="102"/>
      <c r="HW259" s="102"/>
      <c r="HX259" s="102"/>
      <c r="HY259" s="102"/>
      <c r="HZ259" s="102"/>
      <c r="IA259" s="102"/>
      <c r="IB259" s="102"/>
      <c r="IC259" s="102"/>
      <c r="ID259" s="102"/>
      <c r="IE259" s="102"/>
      <c r="IF259" s="102"/>
      <c r="IG259" s="102"/>
      <c r="IH259" s="102"/>
      <c r="II259" s="102"/>
      <c r="IJ259" s="102"/>
      <c r="IK259" s="102"/>
      <c r="IL259" s="102"/>
      <c r="IM259" s="102"/>
      <c r="IN259" s="102"/>
      <c r="IO259" s="102"/>
      <c r="IP259" s="102"/>
      <c r="IQ259" s="102"/>
      <c r="IR259" s="102"/>
      <c r="IS259" s="102"/>
      <c r="IT259" s="102"/>
      <c r="IU259" s="102"/>
      <c r="IV259" s="102"/>
      <c r="IW259" s="102"/>
      <c r="IX259" s="102"/>
      <c r="IY259" s="102"/>
      <c r="IZ259" s="102"/>
      <c r="JA259" s="102"/>
    </row>
    <row r="260" spans="1:261">
      <c r="A260" s="37" t="s">
        <v>183</v>
      </c>
      <c r="B260" s="181" t="s">
        <v>184</v>
      </c>
      <c r="C260" s="182"/>
      <c r="D260" s="182"/>
      <c r="E260" s="182"/>
      <c r="F260" s="182"/>
      <c r="G260" s="182"/>
      <c r="H260" s="182"/>
      <c r="I260" s="183"/>
      <c r="J260" s="28">
        <v>3</v>
      </c>
      <c r="K260" s="28">
        <v>0</v>
      </c>
      <c r="L260" s="28">
        <v>0</v>
      </c>
      <c r="M260" s="28">
        <v>2</v>
      </c>
      <c r="N260" s="39">
        <v>0</v>
      </c>
      <c r="O260" s="19">
        <f t="shared" si="62"/>
        <v>2</v>
      </c>
      <c r="P260" s="19">
        <f t="shared" si="63"/>
        <v>3</v>
      </c>
      <c r="Q260" s="19">
        <f t="shared" si="64"/>
        <v>5</v>
      </c>
      <c r="R260" s="40"/>
      <c r="S260" s="12" t="s">
        <v>54</v>
      </c>
      <c r="T260" s="27"/>
      <c r="U260" s="12" t="s">
        <v>41</v>
      </c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02"/>
      <c r="FY260" s="102"/>
      <c r="FZ260" s="102"/>
      <c r="GA260" s="102"/>
      <c r="GB260" s="102"/>
      <c r="GC260" s="102"/>
      <c r="GD260" s="102"/>
      <c r="GE260" s="102"/>
      <c r="GF260" s="102"/>
      <c r="GG260" s="102"/>
      <c r="GH260" s="102"/>
      <c r="GI260" s="102"/>
      <c r="GJ260" s="102"/>
      <c r="GK260" s="102"/>
      <c r="GL260" s="102"/>
      <c r="GM260" s="102"/>
      <c r="GN260" s="102"/>
      <c r="GO260" s="102"/>
      <c r="GP260" s="102"/>
      <c r="GQ260" s="102"/>
      <c r="GR260" s="102"/>
      <c r="GS260" s="102"/>
      <c r="GT260" s="102"/>
      <c r="GU260" s="102"/>
      <c r="GV260" s="102"/>
      <c r="GW260" s="102"/>
      <c r="GX260" s="102"/>
      <c r="GY260" s="102"/>
      <c r="GZ260" s="102"/>
      <c r="HA260" s="102"/>
      <c r="HB260" s="102"/>
      <c r="HC260" s="102"/>
      <c r="HD260" s="102"/>
      <c r="HE260" s="102"/>
      <c r="HF260" s="102"/>
      <c r="HG260" s="102"/>
      <c r="HH260" s="102"/>
      <c r="HI260" s="102"/>
      <c r="HJ260" s="102"/>
      <c r="HK260" s="102"/>
      <c r="HL260" s="102"/>
      <c r="HM260" s="102"/>
      <c r="HN260" s="102"/>
      <c r="HO260" s="102"/>
      <c r="HP260" s="102"/>
      <c r="HQ260" s="102"/>
      <c r="HR260" s="102"/>
      <c r="HS260" s="102"/>
      <c r="HT260" s="102"/>
      <c r="HU260" s="102"/>
      <c r="HV260" s="102"/>
      <c r="HW260" s="102"/>
      <c r="HX260" s="102"/>
      <c r="HY260" s="102"/>
      <c r="HZ260" s="102"/>
      <c r="IA260" s="102"/>
      <c r="IB260" s="102"/>
      <c r="IC260" s="102"/>
      <c r="ID260" s="102"/>
      <c r="IE260" s="102"/>
      <c r="IF260" s="102"/>
      <c r="IG260" s="102"/>
      <c r="IH260" s="102"/>
      <c r="II260" s="102"/>
      <c r="IJ260" s="102"/>
      <c r="IK260" s="102"/>
      <c r="IL260" s="102"/>
      <c r="IM260" s="102"/>
      <c r="IN260" s="102"/>
      <c r="IO260" s="102"/>
      <c r="IP260" s="102"/>
      <c r="IQ260" s="102"/>
      <c r="IR260" s="102"/>
      <c r="IS260" s="102"/>
      <c r="IT260" s="102"/>
      <c r="IU260" s="102"/>
      <c r="IV260" s="102"/>
      <c r="IW260" s="102"/>
      <c r="IX260" s="102"/>
      <c r="IY260" s="102"/>
      <c r="IZ260" s="102"/>
      <c r="JA260" s="102"/>
    </row>
    <row r="261" spans="1:261" ht="18.75" customHeight="1">
      <c r="A261" s="37" t="s">
        <v>197</v>
      </c>
      <c r="B261" s="181" t="s">
        <v>187</v>
      </c>
      <c r="C261" s="182"/>
      <c r="D261" s="182"/>
      <c r="E261" s="182"/>
      <c r="F261" s="182"/>
      <c r="G261" s="182"/>
      <c r="H261" s="182"/>
      <c r="I261" s="183"/>
      <c r="J261" s="28">
        <v>3</v>
      </c>
      <c r="K261" s="28">
        <v>1</v>
      </c>
      <c r="L261" s="28">
        <v>0</v>
      </c>
      <c r="M261" s="28">
        <v>1</v>
      </c>
      <c r="N261" s="39">
        <v>0</v>
      </c>
      <c r="O261" s="19">
        <f t="shared" si="62"/>
        <v>2</v>
      </c>
      <c r="P261" s="19">
        <f t="shared" si="63"/>
        <v>3</v>
      </c>
      <c r="Q261" s="19">
        <f t="shared" si="64"/>
        <v>5</v>
      </c>
      <c r="R261" s="40"/>
      <c r="S261" s="12" t="s">
        <v>54</v>
      </c>
      <c r="T261" s="27"/>
      <c r="U261" s="12" t="s">
        <v>44</v>
      </c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02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102"/>
      <c r="FR261" s="102"/>
      <c r="FS261" s="102"/>
      <c r="FT261" s="102"/>
      <c r="FU261" s="102"/>
      <c r="FV261" s="102"/>
      <c r="FW261" s="102"/>
      <c r="FX261" s="102"/>
      <c r="FY261" s="102"/>
      <c r="FZ261" s="102"/>
      <c r="GA261" s="102"/>
      <c r="GB261" s="102"/>
      <c r="GC261" s="102"/>
      <c r="GD261" s="102"/>
      <c r="GE261" s="102"/>
      <c r="GF261" s="102"/>
      <c r="GG261" s="102"/>
      <c r="GH261" s="102"/>
      <c r="GI261" s="102"/>
      <c r="GJ261" s="102"/>
      <c r="GK261" s="102"/>
      <c r="GL261" s="102"/>
      <c r="GM261" s="102"/>
      <c r="GN261" s="102"/>
      <c r="GO261" s="102"/>
      <c r="GP261" s="102"/>
      <c r="GQ261" s="102"/>
      <c r="GR261" s="102"/>
      <c r="GS261" s="102"/>
      <c r="GT261" s="102"/>
      <c r="GU261" s="102"/>
      <c r="GV261" s="102"/>
      <c r="GW261" s="102"/>
      <c r="GX261" s="102"/>
      <c r="GY261" s="102"/>
      <c r="GZ261" s="102"/>
      <c r="HA261" s="102"/>
      <c r="HB261" s="102"/>
      <c r="HC261" s="102"/>
      <c r="HD261" s="102"/>
      <c r="HE261" s="102"/>
      <c r="HF261" s="102"/>
      <c r="HG261" s="102"/>
      <c r="HH261" s="102"/>
      <c r="HI261" s="102"/>
      <c r="HJ261" s="102"/>
      <c r="HK261" s="102"/>
      <c r="HL261" s="102"/>
      <c r="HM261" s="102"/>
      <c r="HN261" s="102"/>
      <c r="HO261" s="102"/>
      <c r="HP261" s="102"/>
      <c r="HQ261" s="102"/>
      <c r="HR261" s="102"/>
      <c r="HS261" s="102"/>
      <c r="HT261" s="102"/>
      <c r="HU261" s="102"/>
      <c r="HV261" s="102"/>
      <c r="HW261" s="102"/>
      <c r="HX261" s="102"/>
      <c r="HY261" s="102"/>
      <c r="HZ261" s="102"/>
      <c r="IA261" s="102"/>
      <c r="IB261" s="102"/>
      <c r="IC261" s="102"/>
      <c r="ID261" s="102"/>
      <c r="IE261" s="102"/>
      <c r="IF261" s="102"/>
      <c r="IG261" s="102"/>
      <c r="IH261" s="102"/>
      <c r="II261" s="102"/>
      <c r="IJ261" s="102"/>
      <c r="IK261" s="102"/>
      <c r="IL261" s="102"/>
      <c r="IM261" s="102"/>
      <c r="IN261" s="102"/>
      <c r="IO261" s="102"/>
      <c r="IP261" s="102"/>
      <c r="IQ261" s="102"/>
      <c r="IR261" s="102"/>
      <c r="IS261" s="102"/>
      <c r="IT261" s="102"/>
      <c r="IU261" s="102"/>
      <c r="IV261" s="102"/>
      <c r="IW261" s="102"/>
      <c r="IX261" s="102"/>
      <c r="IY261" s="102"/>
      <c r="IZ261" s="102"/>
      <c r="JA261" s="102"/>
    </row>
    <row r="262" spans="1:261" ht="30" customHeight="1">
      <c r="A262" s="187" t="s">
        <v>172</v>
      </c>
      <c r="B262" s="188"/>
      <c r="C262" s="188"/>
      <c r="D262" s="188"/>
      <c r="E262" s="188"/>
      <c r="F262" s="188"/>
      <c r="G262" s="188"/>
      <c r="H262" s="188"/>
      <c r="I262" s="189"/>
      <c r="J262" s="32">
        <f t="shared" ref="J262:Q262" si="65">SUM(J256:J261)</f>
        <v>19</v>
      </c>
      <c r="K262" s="32">
        <f t="shared" si="65"/>
        <v>7</v>
      </c>
      <c r="L262" s="32">
        <f t="shared" si="65"/>
        <v>3</v>
      </c>
      <c r="M262" s="32">
        <f t="shared" si="65"/>
        <v>5</v>
      </c>
      <c r="N262" s="32">
        <f t="shared" si="65"/>
        <v>2</v>
      </c>
      <c r="O262" s="32">
        <f t="shared" si="65"/>
        <v>17</v>
      </c>
      <c r="P262" s="32">
        <f t="shared" si="65"/>
        <v>15</v>
      </c>
      <c r="Q262" s="32">
        <f t="shared" si="65"/>
        <v>32</v>
      </c>
      <c r="R262" s="22">
        <f>COUNTIF(R256:R261,"E")</f>
        <v>0</v>
      </c>
      <c r="S262" s="22">
        <f>COUNTIF(S256:S261,"C")</f>
        <v>6</v>
      </c>
      <c r="T262" s="22">
        <f>COUNTIF(T256:T257,"VP")</f>
        <v>0</v>
      </c>
      <c r="U262" s="50">
        <f>6/(COUNTIF($A$178:$U$201,"DF")+COUNTIF($A$210:$U$224,"DS")+COUNTIF($A$234:$U$246,"DC"))</f>
        <v>0.125</v>
      </c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2"/>
      <c r="EZ262" s="102"/>
      <c r="FA262" s="102"/>
      <c r="FB262" s="102"/>
      <c r="FC262" s="102"/>
      <c r="FD262" s="102"/>
      <c r="FE262" s="102"/>
      <c r="FF262" s="102"/>
      <c r="FG262" s="102"/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102"/>
      <c r="FR262" s="102"/>
      <c r="FS262" s="102"/>
      <c r="FT262" s="102"/>
      <c r="FU262" s="102"/>
      <c r="FV262" s="102"/>
      <c r="FW262" s="102"/>
      <c r="FX262" s="102"/>
      <c r="FY262" s="102"/>
      <c r="FZ262" s="102"/>
      <c r="GA262" s="102"/>
      <c r="GB262" s="102"/>
      <c r="GC262" s="102"/>
      <c r="GD262" s="102"/>
      <c r="GE262" s="102"/>
      <c r="GF262" s="102"/>
      <c r="GG262" s="102"/>
      <c r="GH262" s="102"/>
      <c r="GI262" s="102"/>
      <c r="GJ262" s="102"/>
      <c r="GK262" s="102"/>
      <c r="GL262" s="102"/>
      <c r="GM262" s="102"/>
      <c r="GN262" s="102"/>
      <c r="GO262" s="102"/>
      <c r="GP262" s="102"/>
      <c r="GQ262" s="102"/>
      <c r="GR262" s="102"/>
      <c r="GS262" s="102"/>
      <c r="GT262" s="102"/>
      <c r="GU262" s="102"/>
      <c r="GV262" s="102"/>
      <c r="GW262" s="102"/>
      <c r="GX262" s="102"/>
      <c r="GY262" s="102"/>
      <c r="GZ262" s="102"/>
      <c r="HA262" s="102"/>
      <c r="HB262" s="102"/>
      <c r="HC262" s="102"/>
      <c r="HD262" s="102"/>
      <c r="HE262" s="102"/>
      <c r="HF262" s="102"/>
      <c r="HG262" s="102"/>
      <c r="HH262" s="102"/>
      <c r="HI262" s="102"/>
      <c r="HJ262" s="102"/>
      <c r="HK262" s="102"/>
      <c r="HL262" s="102"/>
      <c r="HM262" s="102"/>
      <c r="HN262" s="102"/>
      <c r="HO262" s="102"/>
      <c r="HP262" s="102"/>
      <c r="HQ262" s="102"/>
      <c r="HR262" s="102"/>
      <c r="HS262" s="102"/>
      <c r="HT262" s="102"/>
      <c r="HU262" s="102"/>
      <c r="HV262" s="102"/>
      <c r="HW262" s="102"/>
      <c r="HX262" s="102"/>
      <c r="HY262" s="102"/>
      <c r="HZ262" s="102"/>
      <c r="IA262" s="102"/>
      <c r="IB262" s="102"/>
      <c r="IC262" s="102"/>
      <c r="ID262" s="102"/>
      <c r="IE262" s="102"/>
      <c r="IF262" s="102"/>
      <c r="IG262" s="102"/>
      <c r="IH262" s="102"/>
      <c r="II262" s="102"/>
      <c r="IJ262" s="102"/>
      <c r="IK262" s="102"/>
      <c r="IL262" s="102"/>
      <c r="IM262" s="102"/>
      <c r="IN262" s="102"/>
      <c r="IO262" s="102"/>
      <c r="IP262" s="102"/>
      <c r="IQ262" s="102"/>
      <c r="IR262" s="102"/>
      <c r="IS262" s="102"/>
      <c r="IT262" s="102"/>
      <c r="IU262" s="102"/>
      <c r="IV262" s="102"/>
      <c r="IW262" s="102"/>
      <c r="IX262" s="102"/>
      <c r="IY262" s="102"/>
      <c r="IZ262" s="102"/>
      <c r="JA262" s="102"/>
    </row>
    <row r="263" spans="1:261">
      <c r="A263" s="190" t="s">
        <v>173</v>
      </c>
      <c r="B263" s="191"/>
      <c r="C263" s="191"/>
      <c r="D263" s="191"/>
      <c r="E263" s="191"/>
      <c r="F263" s="191"/>
      <c r="G263" s="191"/>
      <c r="H263" s="191"/>
      <c r="I263" s="191"/>
      <c r="J263" s="192"/>
      <c r="K263" s="24">
        <f t="shared" ref="K263:Q263" si="66">K262*14</f>
        <v>98</v>
      </c>
      <c r="L263" s="24">
        <f t="shared" si="66"/>
        <v>42</v>
      </c>
      <c r="M263" s="24">
        <f t="shared" si="66"/>
        <v>70</v>
      </c>
      <c r="N263" s="24">
        <f t="shared" si="66"/>
        <v>28</v>
      </c>
      <c r="O263" s="24">
        <f t="shared" si="66"/>
        <v>238</v>
      </c>
      <c r="P263" s="24">
        <f t="shared" si="66"/>
        <v>210</v>
      </c>
      <c r="Q263" s="24">
        <f t="shared" si="66"/>
        <v>448</v>
      </c>
      <c r="R263" s="196"/>
      <c r="S263" s="197"/>
      <c r="T263" s="197"/>
      <c r="U263" s="198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  <c r="EA263" s="102"/>
      <c r="EB263" s="102"/>
      <c r="EC263" s="102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102"/>
      <c r="FR263" s="102"/>
      <c r="FS263" s="102"/>
      <c r="FT263" s="102"/>
      <c r="FU263" s="102"/>
      <c r="FV263" s="102"/>
      <c r="FW263" s="102"/>
      <c r="FX263" s="102"/>
      <c r="FY263" s="102"/>
      <c r="FZ263" s="102"/>
      <c r="GA263" s="102"/>
      <c r="GB263" s="102"/>
      <c r="GC263" s="102"/>
      <c r="GD263" s="102"/>
      <c r="GE263" s="102"/>
      <c r="GF263" s="102"/>
      <c r="GG263" s="102"/>
      <c r="GH263" s="102"/>
      <c r="GI263" s="102"/>
      <c r="GJ263" s="102"/>
      <c r="GK263" s="102"/>
      <c r="GL263" s="102"/>
      <c r="GM263" s="102"/>
      <c r="GN263" s="102"/>
      <c r="GO263" s="102"/>
      <c r="GP263" s="102"/>
      <c r="GQ263" s="102"/>
      <c r="GR263" s="102"/>
      <c r="GS263" s="102"/>
      <c r="GT263" s="102"/>
      <c r="GU263" s="102"/>
      <c r="GV263" s="102"/>
      <c r="GW263" s="102"/>
      <c r="GX263" s="102"/>
      <c r="GY263" s="102"/>
      <c r="GZ263" s="102"/>
      <c r="HA263" s="102"/>
      <c r="HB263" s="102"/>
      <c r="HC263" s="102"/>
      <c r="HD263" s="102"/>
      <c r="HE263" s="102"/>
      <c r="HF263" s="102"/>
      <c r="HG263" s="102"/>
      <c r="HH263" s="102"/>
      <c r="HI263" s="102"/>
      <c r="HJ263" s="102"/>
      <c r="HK263" s="102"/>
      <c r="HL263" s="102"/>
      <c r="HM263" s="102"/>
      <c r="HN263" s="102"/>
      <c r="HO263" s="102"/>
      <c r="HP263" s="102"/>
      <c r="HQ263" s="102"/>
      <c r="HR263" s="102"/>
      <c r="HS263" s="102"/>
      <c r="HT263" s="102"/>
      <c r="HU263" s="102"/>
      <c r="HV263" s="102"/>
      <c r="HW263" s="102"/>
      <c r="HX263" s="102"/>
      <c r="HY263" s="102"/>
      <c r="HZ263" s="102"/>
      <c r="IA263" s="102"/>
      <c r="IB263" s="102"/>
      <c r="IC263" s="102"/>
      <c r="ID263" s="102"/>
      <c r="IE263" s="102"/>
      <c r="IF263" s="102"/>
      <c r="IG263" s="102"/>
      <c r="IH263" s="102"/>
      <c r="II263" s="102"/>
      <c r="IJ263" s="102"/>
      <c r="IK263" s="102"/>
      <c r="IL263" s="102"/>
      <c r="IM263" s="102"/>
      <c r="IN263" s="102"/>
      <c r="IO263" s="102"/>
      <c r="IP263" s="102"/>
      <c r="IQ263" s="102"/>
      <c r="IR263" s="102"/>
      <c r="IS263" s="102"/>
      <c r="IT263" s="102"/>
      <c r="IU263" s="102"/>
      <c r="IV263" s="102"/>
      <c r="IW263" s="102"/>
      <c r="IX263" s="102"/>
      <c r="IY263" s="102"/>
      <c r="IZ263" s="102"/>
      <c r="JA263" s="102"/>
    </row>
    <row r="264" spans="1:261">
      <c r="A264" s="193"/>
      <c r="B264" s="194"/>
      <c r="C264" s="194"/>
      <c r="D264" s="194"/>
      <c r="E264" s="194"/>
      <c r="F264" s="194"/>
      <c r="G264" s="194"/>
      <c r="H264" s="194"/>
      <c r="I264" s="194"/>
      <c r="J264" s="195"/>
      <c r="K264" s="202">
        <f>SUM(K263:N263)</f>
        <v>238</v>
      </c>
      <c r="L264" s="203"/>
      <c r="M264" s="203"/>
      <c r="N264" s="204"/>
      <c r="O264" s="205">
        <f>Q263</f>
        <v>448</v>
      </c>
      <c r="P264" s="206"/>
      <c r="Q264" s="207"/>
      <c r="R264" s="199"/>
      <c r="S264" s="200"/>
      <c r="T264" s="200"/>
      <c r="U264" s="201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/>
      <c r="DZ264" s="102"/>
      <c r="EA264" s="102"/>
      <c r="EB264" s="102"/>
      <c r="EC264" s="102"/>
      <c r="ED264" s="102"/>
      <c r="EE264" s="102"/>
      <c r="EF264" s="102"/>
      <c r="EG264" s="102"/>
      <c r="EH264" s="102"/>
      <c r="EI264" s="102"/>
      <c r="EJ264" s="102"/>
      <c r="EK264" s="102"/>
      <c r="EL264" s="102"/>
      <c r="EM264" s="102"/>
      <c r="EN264" s="102"/>
      <c r="EO264" s="102"/>
      <c r="EP264" s="102"/>
      <c r="EQ264" s="102"/>
      <c r="ER264" s="102"/>
      <c r="ES264" s="102"/>
      <c r="ET264" s="102"/>
      <c r="EU264" s="102"/>
      <c r="EV264" s="102"/>
      <c r="EW264" s="102"/>
      <c r="EX264" s="102"/>
      <c r="EY264" s="102"/>
      <c r="EZ264" s="102"/>
      <c r="FA264" s="102"/>
      <c r="FB264" s="102"/>
      <c r="FC264" s="102"/>
      <c r="FD264" s="102"/>
      <c r="FE264" s="102"/>
      <c r="FF264" s="102"/>
      <c r="FG264" s="102"/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102"/>
      <c r="FR264" s="102"/>
      <c r="FS264" s="102"/>
      <c r="FT264" s="102"/>
      <c r="FU264" s="102"/>
      <c r="FV264" s="102"/>
      <c r="FW264" s="102"/>
      <c r="FX264" s="102"/>
      <c r="FY264" s="102"/>
      <c r="FZ264" s="102"/>
      <c r="GA264" s="102"/>
      <c r="GB264" s="102"/>
      <c r="GC264" s="102"/>
      <c r="GD264" s="102"/>
      <c r="GE264" s="102"/>
      <c r="GF264" s="102"/>
      <c r="GG264" s="102"/>
      <c r="GH264" s="102"/>
      <c r="GI264" s="102"/>
      <c r="GJ264" s="102"/>
      <c r="GK264" s="102"/>
      <c r="GL264" s="102"/>
      <c r="GM264" s="102"/>
      <c r="GN264" s="102"/>
      <c r="GO264" s="102"/>
      <c r="GP264" s="102"/>
      <c r="GQ264" s="102"/>
      <c r="GR264" s="102"/>
      <c r="GS264" s="102"/>
      <c r="GT264" s="102"/>
      <c r="GU264" s="102"/>
      <c r="GV264" s="102"/>
      <c r="GW264" s="102"/>
      <c r="GX264" s="102"/>
      <c r="GY264" s="102"/>
      <c r="GZ264" s="102"/>
      <c r="HA264" s="102"/>
      <c r="HB264" s="102"/>
      <c r="HC264" s="102"/>
      <c r="HD264" s="102"/>
      <c r="HE264" s="102"/>
      <c r="HF264" s="102"/>
      <c r="HG264" s="102"/>
      <c r="HH264" s="102"/>
      <c r="HI264" s="102"/>
      <c r="HJ264" s="102"/>
      <c r="HK264" s="102"/>
      <c r="HL264" s="102"/>
      <c r="HM264" s="102"/>
      <c r="HN264" s="102"/>
      <c r="HO264" s="102"/>
      <c r="HP264" s="102"/>
      <c r="HQ264" s="102"/>
      <c r="HR264" s="102"/>
      <c r="HS264" s="102"/>
      <c r="HT264" s="102"/>
      <c r="HU264" s="102"/>
      <c r="HV264" s="102"/>
      <c r="HW264" s="102"/>
      <c r="HX264" s="102"/>
      <c r="HY264" s="102"/>
      <c r="HZ264" s="102"/>
      <c r="IA264" s="102"/>
      <c r="IB264" s="102"/>
      <c r="IC264" s="102"/>
      <c r="ID264" s="102"/>
      <c r="IE264" s="102"/>
      <c r="IF264" s="102"/>
      <c r="IG264" s="102"/>
      <c r="IH264" s="102"/>
      <c r="II264" s="102"/>
      <c r="IJ264" s="102"/>
      <c r="IK264" s="102"/>
      <c r="IL264" s="102"/>
      <c r="IM264" s="102"/>
      <c r="IN264" s="102"/>
      <c r="IO264" s="102"/>
      <c r="IP264" s="102"/>
      <c r="IQ264" s="102"/>
      <c r="IR264" s="102"/>
      <c r="IS264" s="102"/>
      <c r="IT264" s="102"/>
      <c r="IU264" s="102"/>
      <c r="IV264" s="102"/>
      <c r="IW264" s="102"/>
      <c r="IX264" s="102"/>
      <c r="IY264" s="102"/>
      <c r="IZ264" s="102"/>
      <c r="JA264" s="102"/>
    </row>
    <row r="265" spans="1:261" s="70" customForma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4"/>
      <c r="L265" s="104"/>
      <c r="M265" s="104"/>
      <c r="N265" s="104"/>
      <c r="O265" s="105"/>
      <c r="P265" s="105"/>
      <c r="Q265" s="105"/>
      <c r="R265" s="106"/>
      <c r="S265" s="106"/>
      <c r="T265" s="106"/>
      <c r="U265" s="106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2"/>
      <c r="EF265" s="102"/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102"/>
      <c r="EQ265" s="102"/>
      <c r="ER265" s="102"/>
      <c r="ES265" s="102"/>
      <c r="ET265" s="102"/>
      <c r="EU265" s="102"/>
      <c r="EV265" s="102"/>
      <c r="EW265" s="102"/>
      <c r="EX265" s="102"/>
      <c r="EY265" s="102"/>
      <c r="EZ265" s="102"/>
      <c r="FA265" s="102"/>
      <c r="FB265" s="102"/>
      <c r="FC265" s="102"/>
      <c r="FD265" s="102"/>
      <c r="FE265" s="102"/>
      <c r="FF265" s="102"/>
      <c r="FG265" s="102"/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102"/>
      <c r="FR265" s="102"/>
      <c r="FS265" s="102"/>
      <c r="FT265" s="102"/>
      <c r="FU265" s="102"/>
      <c r="FV265" s="102"/>
      <c r="FW265" s="102"/>
      <c r="FX265" s="102"/>
      <c r="FY265" s="102"/>
      <c r="FZ265" s="102"/>
      <c r="GA265" s="102"/>
      <c r="GB265" s="102"/>
      <c r="GC265" s="102"/>
      <c r="GD265" s="102"/>
      <c r="GE265" s="102"/>
      <c r="GF265" s="102"/>
      <c r="GG265" s="102"/>
      <c r="GH265" s="102"/>
      <c r="GI265" s="102"/>
      <c r="GJ265" s="102"/>
      <c r="GK265" s="102"/>
      <c r="GL265" s="102"/>
      <c r="GM265" s="102"/>
      <c r="GN265" s="102"/>
      <c r="GO265" s="102"/>
      <c r="GP265" s="102"/>
      <c r="GQ265" s="102"/>
      <c r="GR265" s="102"/>
      <c r="GS265" s="102"/>
      <c r="GT265" s="102"/>
      <c r="GU265" s="102"/>
      <c r="GV265" s="102"/>
      <c r="GW265" s="102"/>
      <c r="GX265" s="102"/>
      <c r="GY265" s="102"/>
      <c r="GZ265" s="102"/>
      <c r="HA265" s="102"/>
      <c r="HB265" s="102"/>
      <c r="HC265" s="102"/>
      <c r="HD265" s="102"/>
      <c r="HE265" s="102"/>
      <c r="HF265" s="102"/>
      <c r="HG265" s="102"/>
      <c r="HH265" s="102"/>
      <c r="HI265" s="102"/>
      <c r="HJ265" s="102"/>
      <c r="HK265" s="102"/>
      <c r="HL265" s="102"/>
      <c r="HM265" s="102"/>
      <c r="HN265" s="102"/>
      <c r="HO265" s="102"/>
      <c r="HP265" s="102"/>
      <c r="HQ265" s="102"/>
      <c r="HR265" s="102"/>
      <c r="HS265" s="102"/>
      <c r="HT265" s="102"/>
      <c r="HU265" s="102"/>
      <c r="HV265" s="102"/>
      <c r="HW265" s="102"/>
      <c r="HX265" s="102"/>
      <c r="HY265" s="102"/>
      <c r="HZ265" s="102"/>
      <c r="IA265" s="102"/>
      <c r="IB265" s="102"/>
      <c r="IC265" s="102"/>
      <c r="ID265" s="102"/>
      <c r="IE265" s="102"/>
      <c r="IF265" s="102"/>
      <c r="IG265" s="102"/>
      <c r="IH265" s="102"/>
      <c r="II265" s="102"/>
      <c r="IJ265" s="102"/>
      <c r="IK265" s="102"/>
      <c r="IL265" s="102"/>
      <c r="IM265" s="102"/>
      <c r="IN265" s="102"/>
      <c r="IO265" s="102"/>
      <c r="IP265" s="102"/>
      <c r="IQ265" s="102"/>
      <c r="IR265" s="102"/>
      <c r="IS265" s="102"/>
      <c r="IT265" s="102"/>
      <c r="IU265" s="102"/>
      <c r="IV265" s="102"/>
      <c r="IW265" s="102"/>
      <c r="IX265" s="102"/>
      <c r="IY265" s="102"/>
      <c r="IZ265" s="102"/>
      <c r="JA265" s="102"/>
    </row>
    <row r="266" spans="1:261" s="70" customForma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4"/>
      <c r="L266" s="104"/>
      <c r="M266" s="104"/>
      <c r="N266" s="104"/>
      <c r="O266" s="105"/>
      <c r="P266" s="105"/>
      <c r="Q266" s="105"/>
      <c r="R266" s="106"/>
      <c r="S266" s="106"/>
      <c r="T266" s="106"/>
      <c r="U266" s="106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2"/>
      <c r="EZ266" s="102"/>
      <c r="FA266" s="102"/>
      <c r="FB266" s="102"/>
      <c r="FC266" s="102"/>
      <c r="FD266" s="102"/>
      <c r="FE266" s="102"/>
      <c r="FF266" s="102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  <c r="FX266" s="102"/>
      <c r="FY266" s="102"/>
      <c r="FZ266" s="102"/>
      <c r="GA266" s="102"/>
      <c r="GB266" s="102"/>
      <c r="GC266" s="102"/>
      <c r="GD266" s="102"/>
      <c r="GE266" s="102"/>
      <c r="GF266" s="102"/>
      <c r="GG266" s="102"/>
      <c r="GH266" s="102"/>
      <c r="GI266" s="102"/>
      <c r="GJ266" s="102"/>
      <c r="GK266" s="102"/>
      <c r="GL266" s="102"/>
      <c r="GM266" s="102"/>
      <c r="GN266" s="102"/>
      <c r="GO266" s="102"/>
      <c r="GP266" s="102"/>
      <c r="GQ266" s="102"/>
      <c r="GR266" s="102"/>
      <c r="GS266" s="102"/>
      <c r="GT266" s="102"/>
      <c r="GU266" s="102"/>
      <c r="GV266" s="102"/>
      <c r="GW266" s="102"/>
      <c r="GX266" s="102"/>
      <c r="GY266" s="102"/>
      <c r="GZ266" s="102"/>
      <c r="HA266" s="102"/>
      <c r="HB266" s="102"/>
      <c r="HC266" s="102"/>
      <c r="HD266" s="102"/>
      <c r="HE266" s="102"/>
      <c r="HF266" s="102"/>
      <c r="HG266" s="102"/>
      <c r="HH266" s="102"/>
      <c r="HI266" s="102"/>
      <c r="HJ266" s="102"/>
      <c r="HK266" s="102"/>
      <c r="HL266" s="102"/>
      <c r="HM266" s="102"/>
      <c r="HN266" s="102"/>
      <c r="HO266" s="102"/>
      <c r="HP266" s="102"/>
      <c r="HQ266" s="102"/>
      <c r="HR266" s="102"/>
      <c r="HS266" s="102"/>
      <c r="HT266" s="102"/>
      <c r="HU266" s="102"/>
      <c r="HV266" s="102"/>
      <c r="HW266" s="102"/>
      <c r="HX266" s="102"/>
      <c r="HY266" s="102"/>
      <c r="HZ266" s="102"/>
      <c r="IA266" s="102"/>
      <c r="IB266" s="102"/>
      <c r="IC266" s="102"/>
      <c r="ID266" s="102"/>
      <c r="IE266" s="102"/>
      <c r="IF266" s="102"/>
      <c r="IG266" s="102"/>
      <c r="IH266" s="102"/>
      <c r="II266" s="102"/>
      <c r="IJ266" s="102"/>
      <c r="IK266" s="102"/>
      <c r="IL266" s="102"/>
      <c r="IM266" s="102"/>
      <c r="IN266" s="102"/>
      <c r="IO266" s="102"/>
      <c r="IP266" s="102"/>
      <c r="IQ266" s="102"/>
      <c r="IR266" s="102"/>
      <c r="IS266" s="102"/>
      <c r="IT266" s="102"/>
      <c r="IU266" s="102"/>
      <c r="IV266" s="102"/>
      <c r="IW266" s="102"/>
      <c r="IX266" s="102"/>
      <c r="IY266" s="102"/>
      <c r="IZ266" s="102"/>
      <c r="JA266" s="102"/>
    </row>
    <row r="267" spans="1:261" s="70" customForma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4"/>
      <c r="L267" s="104"/>
      <c r="M267" s="104"/>
      <c r="N267" s="104"/>
      <c r="O267" s="105"/>
      <c r="P267" s="105"/>
      <c r="Q267" s="105"/>
      <c r="R267" s="106"/>
      <c r="S267" s="106"/>
      <c r="T267" s="106"/>
      <c r="U267" s="106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/>
      <c r="DZ267" s="102"/>
      <c r="EA267" s="102"/>
      <c r="EB267" s="102"/>
      <c r="EC267" s="102"/>
      <c r="ED267" s="102"/>
      <c r="EE267" s="102"/>
      <c r="EF267" s="102"/>
      <c r="EG267" s="102"/>
      <c r="EH267" s="102"/>
      <c r="EI267" s="102"/>
      <c r="EJ267" s="102"/>
      <c r="EK267" s="102"/>
      <c r="EL267" s="102"/>
      <c r="EM267" s="102"/>
      <c r="EN267" s="102"/>
      <c r="EO267" s="102"/>
      <c r="EP267" s="102"/>
      <c r="EQ267" s="102"/>
      <c r="ER267" s="102"/>
      <c r="ES267" s="102"/>
      <c r="ET267" s="102"/>
      <c r="EU267" s="102"/>
      <c r="EV267" s="102"/>
      <c r="EW267" s="102"/>
      <c r="EX267" s="102"/>
      <c r="EY267" s="102"/>
      <c r="EZ267" s="102"/>
      <c r="FA267" s="102"/>
      <c r="FB267" s="102"/>
      <c r="FC267" s="102"/>
      <c r="FD267" s="102"/>
      <c r="FE267" s="102"/>
      <c r="FF267" s="102"/>
      <c r="FG267" s="102"/>
      <c r="FH267" s="102"/>
      <c r="FI267" s="102"/>
      <c r="FJ267" s="102"/>
      <c r="FK267" s="102"/>
      <c r="FL267" s="102"/>
      <c r="FM267" s="102"/>
      <c r="FN267" s="102"/>
      <c r="FO267" s="102"/>
      <c r="FP267" s="102"/>
      <c r="FQ267" s="102"/>
      <c r="FR267" s="102"/>
      <c r="FS267" s="102"/>
      <c r="FT267" s="102"/>
      <c r="FU267" s="102"/>
      <c r="FV267" s="102"/>
      <c r="FW267" s="102"/>
      <c r="FX267" s="102"/>
      <c r="FY267" s="102"/>
      <c r="FZ267" s="102"/>
      <c r="GA267" s="102"/>
      <c r="GB267" s="102"/>
      <c r="GC267" s="102"/>
      <c r="GD267" s="102"/>
      <c r="GE267" s="102"/>
      <c r="GF267" s="102"/>
      <c r="GG267" s="102"/>
      <c r="GH267" s="102"/>
      <c r="GI267" s="102"/>
      <c r="GJ267" s="102"/>
      <c r="GK267" s="102"/>
      <c r="GL267" s="102"/>
      <c r="GM267" s="102"/>
      <c r="GN267" s="102"/>
      <c r="GO267" s="102"/>
      <c r="GP267" s="102"/>
      <c r="GQ267" s="102"/>
      <c r="GR267" s="102"/>
      <c r="GS267" s="102"/>
      <c r="GT267" s="102"/>
      <c r="GU267" s="102"/>
      <c r="GV267" s="102"/>
      <c r="GW267" s="102"/>
      <c r="GX267" s="102"/>
      <c r="GY267" s="102"/>
      <c r="GZ267" s="102"/>
      <c r="HA267" s="102"/>
      <c r="HB267" s="102"/>
      <c r="HC267" s="102"/>
      <c r="HD267" s="102"/>
      <c r="HE267" s="102"/>
      <c r="HF267" s="102"/>
      <c r="HG267" s="102"/>
      <c r="HH267" s="102"/>
      <c r="HI267" s="102"/>
      <c r="HJ267" s="102"/>
      <c r="HK267" s="102"/>
      <c r="HL267" s="102"/>
      <c r="HM267" s="102"/>
      <c r="HN267" s="102"/>
      <c r="HO267" s="102"/>
      <c r="HP267" s="102"/>
      <c r="HQ267" s="102"/>
      <c r="HR267" s="102"/>
      <c r="HS267" s="102"/>
      <c r="HT267" s="102"/>
      <c r="HU267" s="102"/>
      <c r="HV267" s="102"/>
      <c r="HW267" s="102"/>
      <c r="HX267" s="102"/>
      <c r="HY267" s="102"/>
      <c r="HZ267" s="102"/>
      <c r="IA267" s="102"/>
      <c r="IB267" s="102"/>
      <c r="IC267" s="102"/>
      <c r="ID267" s="102"/>
      <c r="IE267" s="102"/>
      <c r="IF267" s="102"/>
      <c r="IG267" s="102"/>
      <c r="IH267" s="102"/>
      <c r="II267" s="102"/>
      <c r="IJ267" s="102"/>
      <c r="IK267" s="102"/>
      <c r="IL267" s="102"/>
      <c r="IM267" s="102"/>
      <c r="IN267" s="102"/>
      <c r="IO267" s="102"/>
      <c r="IP267" s="102"/>
      <c r="IQ267" s="102"/>
      <c r="IR267" s="102"/>
      <c r="IS267" s="102"/>
      <c r="IT267" s="102"/>
      <c r="IU267" s="102"/>
      <c r="IV267" s="102"/>
      <c r="IW267" s="102"/>
      <c r="IX267" s="102"/>
      <c r="IY267" s="102"/>
      <c r="IZ267" s="102"/>
      <c r="JA267" s="102"/>
    </row>
    <row r="268" spans="1:261" s="70" customForma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4"/>
      <c r="L268" s="104"/>
      <c r="M268" s="104"/>
      <c r="N268" s="104"/>
      <c r="O268" s="105"/>
      <c r="P268" s="105"/>
      <c r="Q268" s="105"/>
      <c r="R268" s="106"/>
      <c r="S268" s="106"/>
      <c r="T268" s="106"/>
      <c r="U268" s="106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  <c r="FX268" s="102"/>
      <c r="FY268" s="102"/>
      <c r="FZ268" s="102"/>
      <c r="GA268" s="102"/>
      <c r="GB268" s="102"/>
      <c r="GC268" s="102"/>
      <c r="GD268" s="102"/>
      <c r="GE268" s="102"/>
      <c r="GF268" s="102"/>
      <c r="GG268" s="102"/>
      <c r="GH268" s="102"/>
      <c r="GI268" s="102"/>
      <c r="GJ268" s="102"/>
      <c r="GK268" s="102"/>
      <c r="GL268" s="102"/>
      <c r="GM268" s="102"/>
      <c r="GN268" s="102"/>
      <c r="GO268" s="102"/>
      <c r="GP268" s="102"/>
      <c r="GQ268" s="102"/>
      <c r="GR268" s="102"/>
      <c r="GS268" s="102"/>
      <c r="GT268" s="102"/>
      <c r="GU268" s="102"/>
      <c r="GV268" s="102"/>
      <c r="GW268" s="102"/>
      <c r="GX268" s="102"/>
      <c r="GY268" s="102"/>
      <c r="GZ268" s="102"/>
      <c r="HA268" s="102"/>
      <c r="HB268" s="102"/>
      <c r="HC268" s="102"/>
      <c r="HD268" s="102"/>
      <c r="HE268" s="102"/>
      <c r="HF268" s="102"/>
      <c r="HG268" s="102"/>
      <c r="HH268" s="102"/>
      <c r="HI268" s="102"/>
      <c r="HJ268" s="102"/>
      <c r="HK268" s="102"/>
      <c r="HL268" s="102"/>
      <c r="HM268" s="102"/>
      <c r="HN268" s="102"/>
      <c r="HO268" s="102"/>
      <c r="HP268" s="102"/>
      <c r="HQ268" s="102"/>
      <c r="HR268" s="102"/>
      <c r="HS268" s="102"/>
      <c r="HT268" s="102"/>
      <c r="HU268" s="102"/>
      <c r="HV268" s="102"/>
      <c r="HW268" s="102"/>
      <c r="HX268" s="102"/>
      <c r="HY268" s="102"/>
      <c r="HZ268" s="102"/>
      <c r="IA268" s="102"/>
      <c r="IB268" s="102"/>
      <c r="IC268" s="102"/>
      <c r="ID268" s="102"/>
      <c r="IE268" s="102"/>
      <c r="IF268" s="102"/>
      <c r="IG268" s="102"/>
      <c r="IH268" s="102"/>
      <c r="II268" s="102"/>
      <c r="IJ268" s="102"/>
      <c r="IK268" s="102"/>
      <c r="IL268" s="102"/>
      <c r="IM268" s="102"/>
      <c r="IN268" s="102"/>
      <c r="IO268" s="102"/>
      <c r="IP268" s="102"/>
      <c r="IQ268" s="102"/>
      <c r="IR268" s="102"/>
      <c r="IS268" s="102"/>
      <c r="IT268" s="102"/>
      <c r="IU268" s="102"/>
      <c r="IV268" s="102"/>
      <c r="IW268" s="102"/>
      <c r="IX268" s="102"/>
      <c r="IY268" s="102"/>
      <c r="IZ268" s="102"/>
      <c r="JA268" s="102"/>
    </row>
    <row r="269" spans="1:261" s="70" customForma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4"/>
      <c r="L269" s="104"/>
      <c r="M269" s="104"/>
      <c r="N269" s="104"/>
      <c r="O269" s="105"/>
      <c r="P269" s="105"/>
      <c r="Q269" s="105"/>
      <c r="R269" s="106"/>
      <c r="S269" s="106"/>
      <c r="T269" s="106"/>
      <c r="U269" s="106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2"/>
      <c r="EZ269" s="102"/>
      <c r="FA269" s="102"/>
      <c r="FB269" s="102"/>
      <c r="FC269" s="102"/>
      <c r="FD269" s="102"/>
      <c r="FE269" s="102"/>
      <c r="FF269" s="102"/>
      <c r="FG269" s="102"/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102"/>
      <c r="FR269" s="102"/>
      <c r="FS269" s="102"/>
      <c r="FT269" s="102"/>
      <c r="FU269" s="102"/>
      <c r="FV269" s="102"/>
      <c r="FW269" s="102"/>
      <c r="FX269" s="102"/>
      <c r="FY269" s="102"/>
      <c r="FZ269" s="102"/>
      <c r="GA269" s="102"/>
      <c r="GB269" s="102"/>
      <c r="GC269" s="102"/>
      <c r="GD269" s="102"/>
      <c r="GE269" s="102"/>
      <c r="GF269" s="102"/>
      <c r="GG269" s="102"/>
      <c r="GH269" s="102"/>
      <c r="GI269" s="102"/>
      <c r="GJ269" s="102"/>
      <c r="GK269" s="102"/>
      <c r="GL269" s="102"/>
      <c r="GM269" s="102"/>
      <c r="GN269" s="102"/>
      <c r="GO269" s="102"/>
      <c r="GP269" s="102"/>
      <c r="GQ269" s="102"/>
      <c r="GR269" s="102"/>
      <c r="GS269" s="102"/>
      <c r="GT269" s="102"/>
      <c r="GU269" s="102"/>
      <c r="GV269" s="102"/>
      <c r="GW269" s="102"/>
      <c r="GX269" s="102"/>
      <c r="GY269" s="102"/>
      <c r="GZ269" s="102"/>
      <c r="HA269" s="102"/>
      <c r="HB269" s="102"/>
      <c r="HC269" s="102"/>
      <c r="HD269" s="102"/>
      <c r="HE269" s="102"/>
      <c r="HF269" s="102"/>
      <c r="HG269" s="102"/>
      <c r="HH269" s="102"/>
      <c r="HI269" s="102"/>
      <c r="HJ269" s="102"/>
      <c r="HK269" s="102"/>
      <c r="HL269" s="102"/>
      <c r="HM269" s="102"/>
      <c r="HN269" s="102"/>
      <c r="HO269" s="102"/>
      <c r="HP269" s="102"/>
      <c r="HQ269" s="102"/>
      <c r="HR269" s="102"/>
      <c r="HS269" s="102"/>
      <c r="HT269" s="102"/>
      <c r="HU269" s="102"/>
      <c r="HV269" s="102"/>
      <c r="HW269" s="102"/>
      <c r="HX269" s="102"/>
      <c r="HY269" s="102"/>
      <c r="HZ269" s="102"/>
      <c r="IA269" s="102"/>
      <c r="IB269" s="102"/>
      <c r="IC269" s="102"/>
      <c r="ID269" s="102"/>
      <c r="IE269" s="102"/>
      <c r="IF269" s="102"/>
      <c r="IG269" s="102"/>
      <c r="IH269" s="102"/>
      <c r="II269" s="102"/>
      <c r="IJ269" s="102"/>
      <c r="IK269" s="102"/>
      <c r="IL269" s="102"/>
      <c r="IM269" s="102"/>
      <c r="IN269" s="102"/>
      <c r="IO269" s="102"/>
      <c r="IP269" s="102"/>
      <c r="IQ269" s="102"/>
      <c r="IR269" s="102"/>
      <c r="IS269" s="102"/>
      <c r="IT269" s="102"/>
      <c r="IU269" s="102"/>
      <c r="IV269" s="102"/>
      <c r="IW269" s="102"/>
      <c r="IX269" s="102"/>
      <c r="IY269" s="102"/>
      <c r="IZ269" s="102"/>
      <c r="JA269" s="102"/>
    </row>
    <row r="270" spans="1:261"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  <c r="HX270" s="100"/>
      <c r="HY270" s="100"/>
      <c r="HZ270" s="100"/>
      <c r="IA270" s="100"/>
      <c r="IB270" s="100"/>
      <c r="IC270" s="100"/>
      <c r="ID270" s="100"/>
      <c r="IE270" s="100"/>
      <c r="IF270" s="100"/>
      <c r="IG270" s="100"/>
      <c r="IH270" s="100"/>
      <c r="II270" s="100"/>
      <c r="IJ270" s="100"/>
      <c r="IK270" s="100"/>
      <c r="IL270" s="100"/>
      <c r="IM270" s="100"/>
      <c r="IN270" s="100"/>
      <c r="IO270" s="100"/>
      <c r="IP270" s="100"/>
      <c r="IQ270" s="100"/>
      <c r="IR270" s="100"/>
      <c r="IS270" s="100"/>
      <c r="IT270" s="100"/>
      <c r="IU270" s="100"/>
      <c r="IV270" s="100"/>
      <c r="IW270" s="100"/>
      <c r="IX270" s="100"/>
      <c r="IY270" s="100"/>
      <c r="IZ270" s="100"/>
      <c r="JA270" s="100"/>
    </row>
    <row r="271" spans="1:261">
      <c r="A271" s="55" t="s">
        <v>198</v>
      </c>
      <c r="B271" s="55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  <c r="HX271" s="100"/>
      <c r="HY271" s="100"/>
      <c r="HZ271" s="100"/>
      <c r="IA271" s="100"/>
      <c r="IB271" s="100"/>
      <c r="IC271" s="100"/>
      <c r="ID271" s="100"/>
      <c r="IE271" s="100"/>
      <c r="IF271" s="100"/>
      <c r="IG271" s="100"/>
      <c r="IH271" s="100"/>
      <c r="II271" s="100"/>
      <c r="IJ271" s="100"/>
      <c r="IK271" s="100"/>
      <c r="IL271" s="100"/>
      <c r="IM271" s="100"/>
      <c r="IN271" s="100"/>
      <c r="IO271" s="100"/>
      <c r="IP271" s="100"/>
      <c r="IQ271" s="100"/>
      <c r="IR271" s="100"/>
      <c r="IS271" s="100"/>
      <c r="IT271" s="100"/>
      <c r="IU271" s="100"/>
      <c r="IV271" s="100"/>
      <c r="IW271" s="100"/>
      <c r="IX271" s="100"/>
      <c r="IY271" s="100"/>
      <c r="IZ271" s="100"/>
      <c r="JA271" s="100"/>
    </row>
    <row r="272" spans="1:261">
      <c r="A272" s="259" t="s">
        <v>47</v>
      </c>
      <c r="B272" s="173" t="s">
        <v>199</v>
      </c>
      <c r="C272" s="174"/>
      <c r="D272" s="174"/>
      <c r="E272" s="174"/>
      <c r="F272" s="174"/>
      <c r="G272" s="175"/>
      <c r="H272" s="173" t="s">
        <v>200</v>
      </c>
      <c r="I272" s="175"/>
      <c r="J272" s="141" t="s">
        <v>201</v>
      </c>
      <c r="K272" s="142"/>
      <c r="L272" s="142"/>
      <c r="M272" s="142"/>
      <c r="N272" s="142"/>
      <c r="O272" s="142"/>
      <c r="P272" s="143"/>
      <c r="Q272" s="173" t="s">
        <v>202</v>
      </c>
      <c r="R272" s="175"/>
      <c r="S272" s="141" t="s">
        <v>203</v>
      </c>
      <c r="T272" s="142"/>
      <c r="U272" s="143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  <c r="HX272" s="100"/>
      <c r="HY272" s="100"/>
      <c r="HZ272" s="100"/>
      <c r="IA272" s="100"/>
      <c r="IB272" s="100"/>
      <c r="IC272" s="100"/>
      <c r="ID272" s="100"/>
      <c r="IE272" s="100"/>
      <c r="IF272" s="100"/>
      <c r="IG272" s="100"/>
      <c r="IH272" s="100"/>
      <c r="II272" s="100"/>
      <c r="IJ272" s="100"/>
      <c r="IK272" s="100"/>
      <c r="IL272" s="100"/>
      <c r="IM272" s="100"/>
      <c r="IN272" s="100"/>
      <c r="IO272" s="100"/>
      <c r="IP272" s="100"/>
      <c r="IQ272" s="100"/>
      <c r="IR272" s="100"/>
      <c r="IS272" s="100"/>
      <c r="IT272" s="100"/>
      <c r="IU272" s="100"/>
      <c r="IV272" s="100"/>
      <c r="IW272" s="100"/>
      <c r="IX272" s="100"/>
      <c r="IY272" s="100"/>
      <c r="IZ272" s="100"/>
      <c r="JA272" s="100"/>
    </row>
    <row r="273" spans="1:261">
      <c r="A273" s="260"/>
      <c r="B273" s="176"/>
      <c r="C273" s="177"/>
      <c r="D273" s="177"/>
      <c r="E273" s="177"/>
      <c r="F273" s="177"/>
      <c r="G273" s="178"/>
      <c r="H273" s="176"/>
      <c r="I273" s="178"/>
      <c r="J273" s="141" t="s">
        <v>58</v>
      </c>
      <c r="K273" s="143"/>
      <c r="L273" s="141" t="s">
        <v>32</v>
      </c>
      <c r="M273" s="143"/>
      <c r="N273" s="141" t="s">
        <v>59</v>
      </c>
      <c r="O273" s="142"/>
      <c r="P273" s="143"/>
      <c r="Q273" s="176"/>
      <c r="R273" s="178"/>
      <c r="S273" s="31" t="s">
        <v>204</v>
      </c>
      <c r="T273" s="31" t="s">
        <v>205</v>
      </c>
      <c r="U273" s="31" t="s">
        <v>206</v>
      </c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  <c r="GT273" s="100"/>
      <c r="GU273" s="100"/>
      <c r="GV273" s="100"/>
      <c r="GW273" s="100"/>
      <c r="GX273" s="100"/>
      <c r="GY273" s="100"/>
      <c r="GZ273" s="100"/>
      <c r="HA273" s="100"/>
      <c r="HB273" s="100"/>
      <c r="HC273" s="100"/>
      <c r="HD273" s="100"/>
      <c r="HE273" s="100"/>
      <c r="HF273" s="100"/>
      <c r="HG273" s="100"/>
      <c r="HH273" s="100"/>
      <c r="HI273" s="100"/>
      <c r="HJ273" s="100"/>
      <c r="HK273" s="100"/>
      <c r="HL273" s="100"/>
      <c r="HM273" s="100"/>
      <c r="HN273" s="100"/>
      <c r="HO273" s="100"/>
      <c r="HP273" s="100"/>
      <c r="HQ273" s="100"/>
      <c r="HR273" s="100"/>
      <c r="HS273" s="100"/>
      <c r="HT273" s="100"/>
      <c r="HU273" s="100"/>
      <c r="HV273" s="100"/>
      <c r="HW273" s="100"/>
      <c r="HX273" s="100"/>
      <c r="HY273" s="100"/>
      <c r="HZ273" s="100"/>
      <c r="IA273" s="100"/>
      <c r="IB273" s="100"/>
      <c r="IC273" s="100"/>
      <c r="ID273" s="100"/>
      <c r="IE273" s="100"/>
      <c r="IF273" s="100"/>
      <c r="IG273" s="100"/>
      <c r="IH273" s="100"/>
      <c r="II273" s="100"/>
      <c r="IJ273" s="100"/>
      <c r="IK273" s="100"/>
      <c r="IL273" s="100"/>
      <c r="IM273" s="100"/>
      <c r="IN273" s="100"/>
      <c r="IO273" s="100"/>
      <c r="IP273" s="100"/>
      <c r="IQ273" s="100"/>
      <c r="IR273" s="100"/>
      <c r="IS273" s="100"/>
      <c r="IT273" s="100"/>
      <c r="IU273" s="100"/>
      <c r="IV273" s="100"/>
      <c r="IW273" s="100"/>
      <c r="IX273" s="100"/>
      <c r="IY273" s="100"/>
      <c r="IZ273" s="100"/>
      <c r="JA273" s="100"/>
    </row>
    <row r="274" spans="1:261">
      <c r="A274" s="31">
        <v>1</v>
      </c>
      <c r="B274" s="141" t="s">
        <v>207</v>
      </c>
      <c r="C274" s="142"/>
      <c r="D274" s="142"/>
      <c r="E274" s="142"/>
      <c r="F274" s="142"/>
      <c r="G274" s="143"/>
      <c r="H274" s="266">
        <v>138</v>
      </c>
      <c r="I274" s="262"/>
      <c r="J274" s="164">
        <v>138</v>
      </c>
      <c r="K274" s="165"/>
      <c r="L274" s="164">
        <v>181</v>
      </c>
      <c r="M274" s="165"/>
      <c r="N274" s="166">
        <f>SUM(J274:M274)</f>
        <v>319</v>
      </c>
      <c r="O274" s="265"/>
      <c r="P274" s="167"/>
      <c r="Q274" s="168">
        <f>H274/H276</f>
        <v>0.89610389610389607</v>
      </c>
      <c r="R274" s="169"/>
      <c r="S274" s="18">
        <v>60</v>
      </c>
      <c r="T274" s="18">
        <v>62</v>
      </c>
      <c r="U274" s="18">
        <f>J99+J113-U275</f>
        <v>46</v>
      </c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  <c r="GT274" s="100"/>
      <c r="GU274" s="100"/>
      <c r="GV274" s="100"/>
      <c r="GW274" s="100"/>
      <c r="GX274" s="100"/>
      <c r="GY274" s="100"/>
      <c r="GZ274" s="100"/>
      <c r="HA274" s="100"/>
      <c r="HB274" s="100"/>
      <c r="HC274" s="100"/>
      <c r="HD274" s="100"/>
      <c r="HE274" s="100"/>
      <c r="HF274" s="100"/>
      <c r="HG274" s="100"/>
      <c r="HH274" s="100"/>
      <c r="HI274" s="100"/>
      <c r="HJ274" s="100"/>
      <c r="HK274" s="100"/>
      <c r="HL274" s="100"/>
      <c r="HM274" s="100"/>
      <c r="HN274" s="100"/>
      <c r="HO274" s="100"/>
      <c r="HP274" s="100"/>
      <c r="HQ274" s="100"/>
      <c r="HR274" s="100"/>
      <c r="HS274" s="100"/>
      <c r="HT274" s="100"/>
      <c r="HU274" s="100"/>
      <c r="HV274" s="100"/>
      <c r="HW274" s="100"/>
      <c r="HX274" s="100"/>
      <c r="HY274" s="100"/>
      <c r="HZ274" s="100"/>
      <c r="IA274" s="100"/>
      <c r="IB274" s="100"/>
      <c r="IC274" s="100"/>
      <c r="ID274" s="100"/>
      <c r="IE274" s="100"/>
      <c r="IF274" s="100"/>
      <c r="IG274" s="100"/>
      <c r="IH274" s="100"/>
      <c r="II274" s="100"/>
      <c r="IJ274" s="100"/>
      <c r="IK274" s="100"/>
      <c r="IL274" s="100"/>
      <c r="IM274" s="100"/>
      <c r="IN274" s="100"/>
      <c r="IO274" s="100"/>
      <c r="IP274" s="100"/>
      <c r="IQ274" s="100"/>
      <c r="IR274" s="100"/>
      <c r="IS274" s="100"/>
      <c r="IT274" s="100"/>
      <c r="IU274" s="100"/>
      <c r="IV274" s="100"/>
      <c r="IW274" s="100"/>
      <c r="IX274" s="100"/>
      <c r="IY274" s="100"/>
      <c r="IZ274" s="100"/>
      <c r="JA274" s="100"/>
    </row>
    <row r="275" spans="1:261" ht="24.75" customHeight="1">
      <c r="A275" s="31">
        <v>2</v>
      </c>
      <c r="B275" s="141" t="s">
        <v>208</v>
      </c>
      <c r="C275" s="142"/>
      <c r="D275" s="142"/>
      <c r="E275" s="142"/>
      <c r="F275" s="142"/>
      <c r="G275" s="143"/>
      <c r="H275" s="261">
        <f>J275</f>
        <v>16</v>
      </c>
      <c r="I275" s="262"/>
      <c r="J275" s="263">
        <f>O142</f>
        <v>16</v>
      </c>
      <c r="K275" s="264"/>
      <c r="L275" s="263">
        <f>P142</f>
        <v>18</v>
      </c>
      <c r="M275" s="264"/>
      <c r="N275" s="166">
        <f>SUM(J275:M275)</f>
        <v>34</v>
      </c>
      <c r="O275" s="265"/>
      <c r="P275" s="167"/>
      <c r="Q275" s="168">
        <f>H275/H276</f>
        <v>0.1038961038961039</v>
      </c>
      <c r="R275" s="169"/>
      <c r="S275" s="12">
        <v>0</v>
      </c>
      <c r="T275" s="12">
        <v>4</v>
      </c>
      <c r="U275" s="12">
        <v>14</v>
      </c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  <c r="GT275" s="100"/>
      <c r="GU275" s="100"/>
      <c r="GV275" s="100"/>
      <c r="GW275" s="100"/>
      <c r="GX275" s="100"/>
      <c r="GY275" s="100"/>
      <c r="GZ275" s="100"/>
      <c r="HA275" s="100"/>
      <c r="HB275" s="100"/>
      <c r="HC275" s="100"/>
      <c r="HD275" s="100"/>
      <c r="HE275" s="100"/>
      <c r="HF275" s="100"/>
      <c r="HG275" s="100"/>
      <c r="HH275" s="100"/>
      <c r="HI275" s="100"/>
      <c r="HJ275" s="100"/>
      <c r="HK275" s="100"/>
      <c r="HL275" s="100"/>
      <c r="HM275" s="100"/>
      <c r="HN275" s="100"/>
      <c r="HO275" s="100"/>
      <c r="HP275" s="100"/>
      <c r="HQ275" s="100"/>
      <c r="HR275" s="100"/>
      <c r="HS275" s="100"/>
      <c r="HT275" s="100"/>
      <c r="HU275" s="100"/>
      <c r="HV275" s="100"/>
      <c r="HW275" s="100"/>
      <c r="HX275" s="100"/>
      <c r="HY275" s="100"/>
      <c r="HZ275" s="100"/>
      <c r="IA275" s="100"/>
      <c r="IB275" s="100"/>
      <c r="IC275" s="100"/>
      <c r="ID275" s="100"/>
      <c r="IE275" s="100"/>
      <c r="IF275" s="100"/>
      <c r="IG275" s="100"/>
      <c r="IH275" s="100"/>
      <c r="II275" s="100"/>
      <c r="IJ275" s="100"/>
      <c r="IK275" s="100"/>
      <c r="IL275" s="100"/>
      <c r="IM275" s="100"/>
      <c r="IN275" s="100"/>
      <c r="IO275" s="100"/>
      <c r="IP275" s="100"/>
      <c r="IQ275" s="100"/>
      <c r="IR275" s="100"/>
      <c r="IS275" s="100"/>
      <c r="IT275" s="100"/>
      <c r="IU275" s="100"/>
      <c r="IV275" s="100"/>
      <c r="IW275" s="100"/>
      <c r="IX275" s="100"/>
      <c r="IY275" s="100"/>
      <c r="IZ275" s="100"/>
      <c r="JA275" s="100"/>
    </row>
    <row r="276" spans="1:261">
      <c r="A276" s="141" t="s">
        <v>74</v>
      </c>
      <c r="B276" s="142"/>
      <c r="C276" s="142"/>
      <c r="D276" s="142"/>
      <c r="E276" s="142"/>
      <c r="F276" s="142"/>
      <c r="G276" s="143"/>
      <c r="H276" s="141">
        <f>SUM(H274:I275)</f>
        <v>154</v>
      </c>
      <c r="I276" s="143"/>
      <c r="J276" s="141">
        <f>SUM(J274:K275)</f>
        <v>154</v>
      </c>
      <c r="K276" s="143"/>
      <c r="L276" s="145">
        <f>SUM(L274:M275)</f>
        <v>199</v>
      </c>
      <c r="M276" s="146"/>
      <c r="N276" s="145">
        <f>SUM(N274:P275)</f>
        <v>353</v>
      </c>
      <c r="O276" s="216"/>
      <c r="P276" s="146"/>
      <c r="Q276" s="147">
        <f>SUM(Q274:R275)</f>
        <v>1</v>
      </c>
      <c r="R276" s="148"/>
      <c r="S276" s="22">
        <f>SUM(S274:S275)</f>
        <v>60</v>
      </c>
      <c r="T276" s="22">
        <f>SUM(T274:T275)</f>
        <v>66</v>
      </c>
      <c r="U276" s="22">
        <f>SUM(U274:U275)</f>
        <v>60</v>
      </c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  <c r="GT276" s="100"/>
      <c r="GU276" s="100"/>
      <c r="GV276" s="100"/>
      <c r="GW276" s="100"/>
      <c r="GX276" s="100"/>
      <c r="GY276" s="100"/>
      <c r="GZ276" s="100"/>
      <c r="HA276" s="100"/>
      <c r="HB276" s="100"/>
      <c r="HC276" s="100"/>
      <c r="HD276" s="100"/>
      <c r="HE276" s="100"/>
      <c r="HF276" s="100"/>
      <c r="HG276" s="100"/>
      <c r="HH276" s="100"/>
      <c r="HI276" s="100"/>
      <c r="HJ276" s="100"/>
      <c r="HK276" s="100"/>
      <c r="HL276" s="100"/>
      <c r="HM276" s="100"/>
      <c r="HN276" s="100"/>
      <c r="HO276" s="100"/>
      <c r="HP276" s="100"/>
      <c r="HQ276" s="100"/>
      <c r="HR276" s="100"/>
      <c r="HS276" s="100"/>
      <c r="HT276" s="100"/>
      <c r="HU276" s="100"/>
      <c r="HV276" s="100"/>
      <c r="HW276" s="100"/>
      <c r="HX276" s="100"/>
      <c r="HY276" s="100"/>
      <c r="HZ276" s="100"/>
      <c r="IA276" s="100"/>
      <c r="IB276" s="100"/>
      <c r="IC276" s="100"/>
      <c r="ID276" s="100"/>
      <c r="IE276" s="100"/>
      <c r="IF276" s="100"/>
      <c r="IG276" s="100"/>
      <c r="IH276" s="100"/>
      <c r="II276" s="100"/>
      <c r="IJ276" s="100"/>
      <c r="IK276" s="100"/>
      <c r="IL276" s="100"/>
      <c r="IM276" s="100"/>
      <c r="IN276" s="100"/>
      <c r="IO276" s="100"/>
      <c r="IP276" s="100"/>
      <c r="IQ276" s="100"/>
      <c r="IR276" s="100"/>
      <c r="IS276" s="100"/>
      <c r="IT276" s="100"/>
      <c r="IU276" s="100"/>
      <c r="IV276" s="100"/>
      <c r="IW276" s="100"/>
      <c r="IX276" s="100"/>
      <c r="IY276" s="100"/>
      <c r="IZ276" s="100"/>
      <c r="JA276" s="100"/>
    </row>
    <row r="277" spans="1:261" s="70" customForma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2"/>
      <c r="M277" s="72"/>
      <c r="N277" s="72"/>
      <c r="O277" s="72"/>
      <c r="P277" s="72"/>
      <c r="Q277" s="73"/>
      <c r="R277" s="73"/>
      <c r="S277" s="72"/>
      <c r="T277" s="72"/>
      <c r="U277" s="72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  <c r="GT277" s="100"/>
      <c r="GU277" s="100"/>
      <c r="GV277" s="100"/>
      <c r="GW277" s="100"/>
      <c r="GX277" s="100"/>
      <c r="GY277" s="100"/>
      <c r="GZ277" s="100"/>
      <c r="HA277" s="100"/>
      <c r="HB277" s="100"/>
      <c r="HC277" s="100"/>
      <c r="HD277" s="100"/>
      <c r="HE277" s="100"/>
      <c r="HF277" s="100"/>
      <c r="HG277" s="100"/>
      <c r="HH277" s="100"/>
      <c r="HI277" s="100"/>
      <c r="HJ277" s="100"/>
      <c r="HK277" s="100"/>
      <c r="HL277" s="100"/>
      <c r="HM277" s="100"/>
      <c r="HN277" s="100"/>
      <c r="HO277" s="100"/>
      <c r="HP277" s="100"/>
      <c r="HQ277" s="100"/>
      <c r="HR277" s="100"/>
      <c r="HS277" s="100"/>
      <c r="HT277" s="100"/>
      <c r="HU277" s="100"/>
      <c r="HV277" s="100"/>
      <c r="HW277" s="100"/>
      <c r="HX277" s="100"/>
      <c r="HY277" s="100"/>
      <c r="HZ277" s="100"/>
      <c r="IA277" s="100"/>
      <c r="IB277" s="100"/>
      <c r="IC277" s="100"/>
      <c r="ID277" s="100"/>
      <c r="IE277" s="100"/>
      <c r="IF277" s="100"/>
      <c r="IG277" s="100"/>
      <c r="IH277" s="100"/>
      <c r="II277" s="100"/>
      <c r="IJ277" s="100"/>
      <c r="IK277" s="100"/>
      <c r="IL277" s="100"/>
      <c r="IM277" s="100"/>
      <c r="IN277" s="100"/>
      <c r="IO277" s="100"/>
      <c r="IP277" s="100"/>
      <c r="IQ277" s="100"/>
      <c r="IR277" s="100"/>
      <c r="IS277" s="100"/>
      <c r="IT277" s="100"/>
      <c r="IU277" s="100"/>
      <c r="IV277" s="100"/>
      <c r="IW277" s="100"/>
      <c r="IX277" s="100"/>
      <c r="IY277" s="100"/>
      <c r="IZ277" s="100"/>
      <c r="JA277" s="100"/>
    </row>
    <row r="278" spans="1:261" s="70" customForma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2"/>
      <c r="M278" s="72"/>
      <c r="N278" s="72"/>
      <c r="O278" s="72"/>
      <c r="P278" s="72"/>
      <c r="Q278" s="73"/>
      <c r="R278" s="73"/>
      <c r="S278" s="72"/>
      <c r="T278" s="72"/>
      <c r="U278" s="72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  <c r="HX278" s="100"/>
      <c r="HY278" s="100"/>
      <c r="HZ278" s="100"/>
      <c r="IA278" s="100"/>
      <c r="IB278" s="100"/>
      <c r="IC278" s="100"/>
      <c r="ID278" s="100"/>
      <c r="IE278" s="100"/>
      <c r="IF278" s="100"/>
      <c r="IG278" s="100"/>
      <c r="IH278" s="100"/>
      <c r="II278" s="100"/>
      <c r="IJ278" s="100"/>
      <c r="IK278" s="100"/>
      <c r="IL278" s="100"/>
      <c r="IM278" s="100"/>
      <c r="IN278" s="100"/>
      <c r="IO278" s="100"/>
      <c r="IP278" s="100"/>
      <c r="IQ278" s="100"/>
      <c r="IR278" s="100"/>
      <c r="IS278" s="100"/>
      <c r="IT278" s="100"/>
      <c r="IU278" s="100"/>
      <c r="IV278" s="100"/>
      <c r="IW278" s="100"/>
      <c r="IX278" s="100"/>
      <c r="IY278" s="100"/>
      <c r="IZ278" s="100"/>
      <c r="JA278" s="100"/>
    </row>
    <row r="279" spans="1:261">
      <c r="A279" s="149" t="s">
        <v>209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/>
      <c r="AJ279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61" ht="30.75" customHeight="1">
      <c r="A280" s="150" t="s">
        <v>210</v>
      </c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/>
      <c r="AJ28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61" ht="12.75" customHeight="1">
      <c r="A281" s="153" t="s">
        <v>47</v>
      </c>
      <c r="B281" s="155" t="s">
        <v>48</v>
      </c>
      <c r="C281" s="156"/>
      <c r="D281" s="156"/>
      <c r="E281" s="156"/>
      <c r="F281" s="156"/>
      <c r="G281" s="156"/>
      <c r="H281" s="156"/>
      <c r="I281" s="157"/>
      <c r="J281" s="161" t="s">
        <v>49</v>
      </c>
      <c r="K281" s="151" t="s">
        <v>50</v>
      </c>
      <c r="L281" s="151"/>
      <c r="M281" s="151"/>
      <c r="N281" s="151" t="s">
        <v>51</v>
      </c>
      <c r="O281" s="152"/>
      <c r="P281" s="152"/>
      <c r="Q281" s="151" t="s">
        <v>52</v>
      </c>
      <c r="R281" s="151"/>
      <c r="S281" s="151"/>
      <c r="T281" s="151" t="s">
        <v>53</v>
      </c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/>
      <c r="AJ281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61">
      <c r="A282" s="154"/>
      <c r="B282" s="158"/>
      <c r="C282" s="159"/>
      <c r="D282" s="159"/>
      <c r="E282" s="159"/>
      <c r="F282" s="159"/>
      <c r="G282" s="159"/>
      <c r="H282" s="159"/>
      <c r="I282" s="160"/>
      <c r="J282" s="162"/>
      <c r="K282" s="4" t="s">
        <v>54</v>
      </c>
      <c r="L282" s="4" t="s">
        <v>55</v>
      </c>
      <c r="M282" s="4" t="s">
        <v>56</v>
      </c>
      <c r="N282" s="4" t="s">
        <v>58</v>
      </c>
      <c r="O282" s="4" t="s">
        <v>32</v>
      </c>
      <c r="P282" s="4" t="s">
        <v>59</v>
      </c>
      <c r="Q282" s="4" t="s">
        <v>60</v>
      </c>
      <c r="R282" s="4" t="s">
        <v>54</v>
      </c>
      <c r="S282" s="4" t="s">
        <v>61</v>
      </c>
      <c r="T282" s="151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/>
      <c r="AJ282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61">
      <c r="A283" s="107" t="s">
        <v>175</v>
      </c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/>
      <c r="AJ283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61">
      <c r="A284" s="56" t="s">
        <v>211</v>
      </c>
      <c r="B284" s="108" t="s">
        <v>212</v>
      </c>
      <c r="C284" s="108"/>
      <c r="D284" s="108"/>
      <c r="E284" s="108"/>
      <c r="F284" s="108"/>
      <c r="G284" s="108"/>
      <c r="H284" s="108"/>
      <c r="I284" s="108"/>
      <c r="J284" s="57">
        <v>5</v>
      </c>
      <c r="K284" s="57">
        <v>2</v>
      </c>
      <c r="L284" s="57">
        <v>2</v>
      </c>
      <c r="M284" s="57">
        <v>0</v>
      </c>
      <c r="N284" s="58">
        <f>K284+L284+M284</f>
        <v>4</v>
      </c>
      <c r="O284" s="58">
        <f>P284-N284</f>
        <v>5</v>
      </c>
      <c r="P284" s="58">
        <f>ROUND(PRODUCT(J284,25)/14,0)</f>
        <v>9</v>
      </c>
      <c r="Q284" s="57" t="s">
        <v>60</v>
      </c>
      <c r="R284" s="57"/>
      <c r="S284" s="59"/>
      <c r="T284" s="59" t="s">
        <v>213</v>
      </c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</row>
    <row r="285" spans="1:261">
      <c r="A285" s="109" t="s">
        <v>180</v>
      </c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1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</row>
    <row r="286" spans="1:261">
      <c r="A286" s="56" t="s">
        <v>214</v>
      </c>
      <c r="B286" s="112" t="s">
        <v>215</v>
      </c>
      <c r="C286" s="113"/>
      <c r="D286" s="113"/>
      <c r="E286" s="113"/>
      <c r="F286" s="113"/>
      <c r="G286" s="113"/>
      <c r="H286" s="113"/>
      <c r="I286" s="114"/>
      <c r="J286" s="57">
        <v>5</v>
      </c>
      <c r="K286" s="57">
        <v>2</v>
      </c>
      <c r="L286" s="57">
        <v>2</v>
      </c>
      <c r="M286" s="57">
        <v>0</v>
      </c>
      <c r="N286" s="58">
        <f>K286+L286+M286</f>
        <v>4</v>
      </c>
      <c r="O286" s="58">
        <f>P286-N286</f>
        <v>5</v>
      </c>
      <c r="P286" s="58">
        <f>ROUND(PRODUCT(J286,25)/14,0)</f>
        <v>9</v>
      </c>
      <c r="Q286" s="57" t="s">
        <v>60</v>
      </c>
      <c r="R286" s="57"/>
      <c r="S286" s="59"/>
      <c r="T286" s="59" t="s">
        <v>213</v>
      </c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</row>
    <row r="287" spans="1:261">
      <c r="A287" s="109" t="s">
        <v>216</v>
      </c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1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/>
      <c r="AJ287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61">
      <c r="A288" s="56" t="s">
        <v>217</v>
      </c>
      <c r="B288" s="112" t="s">
        <v>218</v>
      </c>
      <c r="C288" s="113"/>
      <c r="D288" s="113"/>
      <c r="E288" s="113"/>
      <c r="F288" s="113"/>
      <c r="G288" s="113"/>
      <c r="H288" s="113"/>
      <c r="I288" s="114"/>
      <c r="J288" s="57">
        <v>5</v>
      </c>
      <c r="K288" s="57">
        <v>2</v>
      </c>
      <c r="L288" s="57">
        <v>2</v>
      </c>
      <c r="M288" s="57">
        <v>0</v>
      </c>
      <c r="N288" s="58">
        <f>K288+L288+M288</f>
        <v>4</v>
      </c>
      <c r="O288" s="58">
        <f>P288-N288</f>
        <v>5</v>
      </c>
      <c r="P288" s="58">
        <f>ROUND(PRODUCT(J288,25)/14,0)</f>
        <v>9</v>
      </c>
      <c r="Q288" s="57" t="s">
        <v>60</v>
      </c>
      <c r="R288" s="57"/>
      <c r="S288" s="59"/>
      <c r="T288" s="59" t="s">
        <v>213</v>
      </c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/>
      <c r="AJ288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>
      <c r="A289" s="115" t="s">
        <v>219</v>
      </c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7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/>
      <c r="AJ289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>
      <c r="A290" s="56" t="s">
        <v>220</v>
      </c>
      <c r="B290" s="118" t="s">
        <v>221</v>
      </c>
      <c r="C290" s="119"/>
      <c r="D290" s="119"/>
      <c r="E290" s="119"/>
      <c r="F290" s="119"/>
      <c r="G290" s="119"/>
      <c r="H290" s="119"/>
      <c r="I290" s="120"/>
      <c r="J290" s="57">
        <v>5</v>
      </c>
      <c r="K290" s="57">
        <v>2</v>
      </c>
      <c r="L290" s="57">
        <v>2</v>
      </c>
      <c r="M290" s="57">
        <v>0</v>
      </c>
      <c r="N290" s="58">
        <f>K290+L290+M290</f>
        <v>4</v>
      </c>
      <c r="O290" s="58">
        <f>P290-N290</f>
        <v>5</v>
      </c>
      <c r="P290" s="58">
        <f>ROUND(PRODUCT(J290,25)/14,0)</f>
        <v>9</v>
      </c>
      <c r="Q290" s="57" t="s">
        <v>60</v>
      </c>
      <c r="R290" s="57"/>
      <c r="S290" s="59"/>
      <c r="T290" s="60" t="s">
        <v>222</v>
      </c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</row>
    <row r="291" spans="1:256">
      <c r="A291" s="115" t="s">
        <v>185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7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</row>
    <row r="292" spans="1:256">
      <c r="A292" s="56" t="s">
        <v>223</v>
      </c>
      <c r="B292" s="122" t="s">
        <v>224</v>
      </c>
      <c r="C292" s="113"/>
      <c r="D292" s="113"/>
      <c r="E292" s="113"/>
      <c r="F292" s="113"/>
      <c r="G292" s="113"/>
      <c r="H292" s="113"/>
      <c r="I292" s="114"/>
      <c r="J292" s="57">
        <v>2</v>
      </c>
      <c r="K292" s="57">
        <v>1</v>
      </c>
      <c r="L292" s="57">
        <v>1</v>
      </c>
      <c r="M292" s="57">
        <v>0</v>
      </c>
      <c r="N292" s="58">
        <f>K292+L292+M292</f>
        <v>2</v>
      </c>
      <c r="O292" s="58">
        <f>P292-N292</f>
        <v>2</v>
      </c>
      <c r="P292" s="58">
        <f>ROUND(PRODUCT(J292,25)/14,0)</f>
        <v>4</v>
      </c>
      <c r="Q292" s="57"/>
      <c r="R292" s="57" t="s">
        <v>54</v>
      </c>
      <c r="S292" s="59"/>
      <c r="T292" s="60" t="s">
        <v>222</v>
      </c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</row>
    <row r="293" spans="1:256">
      <c r="A293" s="56" t="s">
        <v>225</v>
      </c>
      <c r="B293" s="122" t="s">
        <v>226</v>
      </c>
      <c r="C293" s="113"/>
      <c r="D293" s="113"/>
      <c r="E293" s="113"/>
      <c r="F293" s="113"/>
      <c r="G293" s="113"/>
      <c r="H293" s="113"/>
      <c r="I293" s="114"/>
      <c r="J293" s="57">
        <v>3</v>
      </c>
      <c r="K293" s="57">
        <v>0</v>
      </c>
      <c r="L293" s="57">
        <v>0</v>
      </c>
      <c r="M293" s="57">
        <v>3</v>
      </c>
      <c r="N293" s="58">
        <f>K293+L293+M293</f>
        <v>3</v>
      </c>
      <c r="O293" s="58">
        <f>P293-N293</f>
        <v>2</v>
      </c>
      <c r="P293" s="58">
        <f>ROUND(PRODUCT(J293,25)/14,0)</f>
        <v>5</v>
      </c>
      <c r="Q293" s="57"/>
      <c r="R293" s="57" t="s">
        <v>54</v>
      </c>
      <c r="S293" s="59"/>
      <c r="T293" s="60" t="s">
        <v>222</v>
      </c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</row>
    <row r="294" spans="1:256">
      <c r="A294" s="109" t="s">
        <v>227</v>
      </c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1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</row>
    <row r="295" spans="1:256">
      <c r="A295" s="56" t="s">
        <v>228</v>
      </c>
      <c r="B295" s="122" t="s">
        <v>229</v>
      </c>
      <c r="C295" s="113"/>
      <c r="D295" s="113"/>
      <c r="E295" s="113"/>
      <c r="F295" s="113"/>
      <c r="G295" s="113"/>
      <c r="H295" s="113"/>
      <c r="I295" s="114"/>
      <c r="J295" s="57">
        <v>3</v>
      </c>
      <c r="K295" s="57">
        <v>1</v>
      </c>
      <c r="L295" s="57">
        <v>1</v>
      </c>
      <c r="M295" s="57">
        <v>0</v>
      </c>
      <c r="N295" s="58">
        <f>K295+L295+M295</f>
        <v>2</v>
      </c>
      <c r="O295" s="58">
        <f>P295-N295</f>
        <v>4</v>
      </c>
      <c r="P295" s="58">
        <f>ROUND(PRODUCT(J295,25)/12,0)</f>
        <v>6</v>
      </c>
      <c r="Q295" s="57" t="s">
        <v>60</v>
      </c>
      <c r="R295" s="57"/>
      <c r="S295" s="59"/>
      <c r="T295" s="59" t="s">
        <v>213</v>
      </c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</row>
    <row r="296" spans="1:256">
      <c r="A296" s="56" t="s">
        <v>230</v>
      </c>
      <c r="B296" s="122" t="s">
        <v>231</v>
      </c>
      <c r="C296" s="113"/>
      <c r="D296" s="113"/>
      <c r="E296" s="113"/>
      <c r="F296" s="113"/>
      <c r="G296" s="113"/>
      <c r="H296" s="113"/>
      <c r="I296" s="114"/>
      <c r="J296" s="57">
        <v>2</v>
      </c>
      <c r="K296" s="57">
        <v>0</v>
      </c>
      <c r="L296" s="57">
        <v>0</v>
      </c>
      <c r="M296" s="57">
        <v>3</v>
      </c>
      <c r="N296" s="58">
        <f>K296+L296+M296</f>
        <v>3</v>
      </c>
      <c r="O296" s="58">
        <f>P296-N296</f>
        <v>1</v>
      </c>
      <c r="P296" s="58">
        <f>ROUND(PRODUCT(J296,25)/12,0)</f>
        <v>4</v>
      </c>
      <c r="Q296" s="57"/>
      <c r="R296" s="57" t="s">
        <v>54</v>
      </c>
      <c r="S296" s="59"/>
      <c r="T296" s="60" t="s">
        <v>222</v>
      </c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</row>
    <row r="297" spans="1:256">
      <c r="A297" s="123" t="s">
        <v>232</v>
      </c>
      <c r="B297" s="124"/>
      <c r="C297" s="124"/>
      <c r="D297" s="124"/>
      <c r="E297" s="124"/>
      <c r="F297" s="124"/>
      <c r="G297" s="124"/>
      <c r="H297" s="124"/>
      <c r="I297" s="125"/>
      <c r="J297" s="61">
        <f t="shared" ref="J297:P297" si="67">SUM(J284,J286,J288,J290,J292:J293,J295:J296)</f>
        <v>30</v>
      </c>
      <c r="K297" s="61">
        <f t="shared" si="67"/>
        <v>10</v>
      </c>
      <c r="L297" s="61">
        <f t="shared" si="67"/>
        <v>10</v>
      </c>
      <c r="M297" s="61">
        <f t="shared" si="67"/>
        <v>6</v>
      </c>
      <c r="N297" s="61">
        <f t="shared" si="67"/>
        <v>26</v>
      </c>
      <c r="O297" s="61">
        <f t="shared" si="67"/>
        <v>29</v>
      </c>
      <c r="P297" s="61">
        <f t="shared" si="67"/>
        <v>55</v>
      </c>
      <c r="Q297" s="61">
        <f>COUNTIF(Q284,"E")+COUNTIF(Q286,"E")+COUNTIF(Q288,"E")+COUNTIF(Q290,"E")+COUNTIF(Q292:Q293,"E")+COUNTIF(Q295:Q296,"E")</f>
        <v>5</v>
      </c>
      <c r="R297" s="61">
        <f>COUNTIF(R284,"C")+COUNTIF(R286,"C")+COUNTIF(R288,"C")+COUNTIF(R290,"C")+COUNTIF(R292:R293,"C")+COUNTIF(R295:R296,"C")</f>
        <v>3</v>
      </c>
      <c r="S297" s="61">
        <f>COUNTIF(S284,"VP")+COUNTIF(S286,"VP")+COUNTIF(S288,"VP")+COUNTIF(S290,"VP")+COUNTIF(S292:S293,"VP")+COUNTIF(S295:S296,"VP")</f>
        <v>0</v>
      </c>
      <c r="T297" s="62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</row>
    <row r="298" spans="1:256">
      <c r="A298" s="126" t="s">
        <v>173</v>
      </c>
      <c r="B298" s="127"/>
      <c r="C298" s="127"/>
      <c r="D298" s="127"/>
      <c r="E298" s="127"/>
      <c r="F298" s="127"/>
      <c r="G298" s="127"/>
      <c r="H298" s="127"/>
      <c r="I298" s="127"/>
      <c r="J298" s="128"/>
      <c r="K298" s="61">
        <f t="shared" ref="K298:P298" si="68">SUM(K284,K286,K288,K290,K292,K293)*14+SUM(K295,K296)*12</f>
        <v>138</v>
      </c>
      <c r="L298" s="61">
        <f t="shared" si="68"/>
        <v>138</v>
      </c>
      <c r="M298" s="61">
        <f t="shared" si="68"/>
        <v>78</v>
      </c>
      <c r="N298" s="61">
        <f t="shared" si="68"/>
        <v>354</v>
      </c>
      <c r="O298" s="61">
        <f t="shared" si="68"/>
        <v>396</v>
      </c>
      <c r="P298" s="61">
        <f t="shared" si="68"/>
        <v>750</v>
      </c>
      <c r="Q298" s="132"/>
      <c r="R298" s="133"/>
      <c r="S298" s="133"/>
      <c r="T298" s="134"/>
      <c r="U298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</row>
    <row r="299" spans="1:256">
      <c r="A299" s="129"/>
      <c r="B299" s="130"/>
      <c r="C299" s="130"/>
      <c r="D299" s="130"/>
      <c r="E299" s="130"/>
      <c r="F299" s="130"/>
      <c r="G299" s="130"/>
      <c r="H299" s="130"/>
      <c r="I299" s="130"/>
      <c r="J299" s="131"/>
      <c r="K299" s="138">
        <f>SUM(K298:M298)</f>
        <v>354</v>
      </c>
      <c r="L299" s="139"/>
      <c r="M299" s="140"/>
      <c r="N299" s="138">
        <f>SUM(N298:O298)</f>
        <v>750</v>
      </c>
      <c r="O299" s="139"/>
      <c r="P299" s="140"/>
      <c r="Q299" s="135"/>
      <c r="R299" s="136"/>
      <c r="S299" s="136"/>
      <c r="T299" s="137"/>
      <c r="U299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</row>
    <row r="300" spans="1:256">
      <c r="A300" s="121" t="s">
        <v>233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</row>
    <row r="301" spans="1:256"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</row>
    <row r="302" spans="1:256"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</row>
    <row r="303" spans="1:256"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</row>
    <row r="304" spans="1:256"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</row>
    <row r="305" spans="22:51"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</row>
    <row r="306" spans="22:51"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</row>
    <row r="307" spans="22:51"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</row>
    <row r="308" spans="22:51"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</row>
    <row r="309" spans="22:51"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</row>
    <row r="310" spans="22:51"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</row>
    <row r="311" spans="22:51"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</row>
    <row r="312" spans="22:51"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</row>
    <row r="313" spans="22:51"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</row>
    <row r="314" spans="22:51"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</row>
    <row r="315" spans="22:51"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</row>
    <row r="316" spans="22:51"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</row>
    <row r="317" spans="22:51"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</row>
    <row r="318" spans="22:51"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</row>
    <row r="319" spans="22:51"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</row>
    <row r="320" spans="22:51"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</row>
    <row r="321" spans="22:51"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</row>
    <row r="322" spans="22:51"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</row>
    <row r="323" spans="22:51"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</row>
    <row r="324" spans="22:51"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</row>
    <row r="325" spans="22:51"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</row>
    <row r="326" spans="22:51"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</row>
    <row r="327" spans="22:51"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</row>
    <row r="328" spans="22:51"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</row>
    <row r="329" spans="22:51"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</row>
    <row r="330" spans="22:51"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</row>
    <row r="331" spans="22:51"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</row>
    <row r="332" spans="22:51"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</row>
    <row r="333" spans="22:51"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</row>
    <row r="334" spans="22:51"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</row>
    <row r="335" spans="22:51"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</row>
    <row r="336" spans="22:51"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</row>
    <row r="337" spans="22:51"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</row>
    <row r="338" spans="22:51"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</row>
    <row r="339" spans="22:51"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</row>
    <row r="340" spans="22:51"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</row>
    <row r="341" spans="22:51"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</row>
    <row r="342" spans="22:51"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</row>
    <row r="343" spans="22:51"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</row>
    <row r="344" spans="22:51"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</row>
    <row r="345" spans="22:51"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</row>
    <row r="346" spans="22:51"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</row>
    <row r="347" spans="22:51"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</row>
    <row r="348" spans="22:51"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</row>
    <row r="349" spans="22:51"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</row>
    <row r="350" spans="22:51"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</row>
    <row r="351" spans="22:51"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</row>
    <row r="352" spans="22:51"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</row>
    <row r="353" spans="22:51"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</row>
    <row r="354" spans="22:51"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</row>
    <row r="355" spans="22:51"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</row>
    <row r="356" spans="22:51"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</row>
    <row r="357" spans="22:51"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</row>
    <row r="358" spans="22:51"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</row>
    <row r="359" spans="22:51"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</row>
    <row r="360" spans="22:51"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</row>
    <row r="361" spans="22:51"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</row>
    <row r="362" spans="22:51"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</row>
    <row r="363" spans="22:51"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</row>
    <row r="364" spans="22:51"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</row>
    <row r="365" spans="22:51"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</row>
    <row r="366" spans="22:51"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</row>
    <row r="367" spans="22:51"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</row>
    <row r="368" spans="22:51"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</row>
    <row r="369" spans="22:51"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</row>
    <row r="370" spans="22:51"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</row>
    <row r="371" spans="22:51"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</row>
    <row r="372" spans="22:51"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</row>
    <row r="373" spans="22:51"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</row>
    <row r="374" spans="22:51"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</row>
    <row r="375" spans="22:51"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</row>
    <row r="376" spans="22:51"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</row>
    <row r="377" spans="22:51"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</row>
    <row r="378" spans="22:51"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</row>
    <row r="379" spans="22:51"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</row>
    <row r="380" spans="22:51"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</row>
    <row r="381" spans="22:51"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</row>
    <row r="382" spans="22:51"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</row>
    <row r="383" spans="22:51"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</row>
    <row r="384" spans="22:51"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</row>
    <row r="385" spans="22:51"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</row>
    <row r="386" spans="22:51"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</row>
    <row r="387" spans="22:51"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</row>
    <row r="388" spans="22:51"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</row>
    <row r="389" spans="22:51"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</row>
    <row r="390" spans="22:51"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</row>
    <row r="391" spans="22:51"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</row>
    <row r="392" spans="22:51"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</row>
    <row r="393" spans="22:51"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</row>
    <row r="394" spans="22:51"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</row>
    <row r="395" spans="22:51"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</row>
    <row r="396" spans="22:51"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</row>
    <row r="397" spans="22:51"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</row>
    <row r="398" spans="22:51"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</row>
    <row r="399" spans="22:51"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</row>
    <row r="400" spans="22:51"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</row>
    <row r="401" spans="22:51"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</row>
    <row r="402" spans="22:51"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</row>
    <row r="403" spans="22:51"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</row>
    <row r="404" spans="22:51"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</row>
    <row r="405" spans="22:51"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</row>
    <row r="406" spans="22:51"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</row>
    <row r="407" spans="22:51"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</row>
    <row r="408" spans="22:51"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</row>
    <row r="409" spans="22:51"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</row>
    <row r="410" spans="22:51"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</row>
    <row r="411" spans="22:51"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</row>
    <row r="412" spans="22:51"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</row>
    <row r="413" spans="22:51"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</row>
    <row r="414" spans="22:51"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</row>
    <row r="415" spans="22:51"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</row>
    <row r="416" spans="22:51"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</row>
    <row r="417" spans="22:51"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</row>
    <row r="418" spans="22:51"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</row>
    <row r="419" spans="22:51"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</row>
    <row r="420" spans="22:51"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</row>
    <row r="421" spans="22:51"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</row>
    <row r="422" spans="22:51"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</row>
    <row r="423" spans="22:51"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</row>
    <row r="424" spans="22:51"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</row>
    <row r="425" spans="22:51"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</row>
    <row r="426" spans="22:51"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</row>
    <row r="427" spans="22:51"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</row>
    <row r="428" spans="22:51"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</row>
    <row r="429" spans="22:51"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</row>
    <row r="430" spans="22:51"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</row>
    <row r="431" spans="22:51"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</row>
    <row r="432" spans="22:51"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</row>
    <row r="433" spans="22:51"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</row>
    <row r="434" spans="22:51"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</row>
    <row r="435" spans="22:51"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</row>
    <row r="436" spans="22:51"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</row>
    <row r="437" spans="22:51"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</row>
    <row r="438" spans="22:51"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</row>
    <row r="439" spans="22:51"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</row>
    <row r="440" spans="22:51"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</row>
    <row r="441" spans="22:51"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</row>
    <row r="442" spans="22:51"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</row>
    <row r="443" spans="22:51"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</row>
    <row r="444" spans="22:51"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</row>
    <row r="445" spans="22:51"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</row>
    <row r="446" spans="22:51"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</row>
    <row r="447" spans="22:51"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</row>
    <row r="448" spans="22:51"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</row>
    <row r="449" spans="22:51"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</row>
    <row r="450" spans="22:51"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</row>
    <row r="451" spans="22:51"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</row>
    <row r="452" spans="22:51"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</row>
    <row r="453" spans="22:51"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</row>
    <row r="454" spans="22:51"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</row>
    <row r="455" spans="22:51"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</row>
    <row r="456" spans="22:51"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</row>
    <row r="457" spans="22:51"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</row>
    <row r="458" spans="22:51"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</row>
    <row r="459" spans="22:51"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</row>
    <row r="460" spans="22:51"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</row>
    <row r="461" spans="22:51"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</row>
    <row r="462" spans="22:51"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</row>
    <row r="463" spans="22:51"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</row>
    <row r="464" spans="22:51"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</row>
    <row r="465" spans="22:51"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</row>
    <row r="466" spans="22:51"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</row>
    <row r="467" spans="22:51"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</row>
    <row r="468" spans="22:51"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</row>
    <row r="469" spans="22:51"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</row>
    <row r="470" spans="22:51"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</row>
    <row r="471" spans="22:51"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</row>
    <row r="472" spans="22:51"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</row>
    <row r="473" spans="22:51"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</row>
    <row r="474" spans="22:51"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</row>
    <row r="475" spans="22:51"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</row>
    <row r="476" spans="22:51"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</row>
    <row r="477" spans="22:51"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</row>
    <row r="478" spans="22:51"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</row>
    <row r="479" spans="22:51"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</row>
    <row r="480" spans="22:51"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</row>
    <row r="481" spans="22:51"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</row>
    <row r="482" spans="22:51"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</row>
    <row r="483" spans="22:51"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</row>
    <row r="484" spans="22:51"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</row>
    <row r="485" spans="22:51"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</row>
    <row r="486" spans="22:51"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</row>
    <row r="487" spans="22:51"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</row>
    <row r="488" spans="22:51"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</row>
    <row r="489" spans="22:51"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</row>
    <row r="490" spans="22:51"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</row>
    <row r="491" spans="22:51"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</row>
    <row r="492" spans="22:51"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</row>
    <row r="493" spans="22:51"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</row>
    <row r="494" spans="22:51"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</row>
    <row r="495" spans="22:51"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</row>
    <row r="496" spans="22:51"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</row>
    <row r="497" spans="22:51"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</row>
    <row r="498" spans="22:51"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</row>
    <row r="499" spans="22:51"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</row>
    <row r="500" spans="22:51"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</row>
    <row r="501" spans="22:51"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</row>
    <row r="502" spans="22:51"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</row>
    <row r="503" spans="22:51"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</row>
    <row r="504" spans="22:51"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</row>
    <row r="505" spans="22:51"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</row>
    <row r="506" spans="22:51"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</row>
    <row r="507" spans="22:51"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</row>
    <row r="508" spans="22:51"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</row>
    <row r="509" spans="22:51"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</row>
    <row r="510" spans="22:51"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</row>
    <row r="511" spans="22:51"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</row>
    <row r="512" spans="22:51"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</row>
    <row r="513" spans="22:51"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</row>
    <row r="514" spans="22:51"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</row>
    <row r="515" spans="22:51"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</row>
    <row r="516" spans="22:51"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</row>
    <row r="517" spans="22:51"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</row>
    <row r="518" spans="22:51"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</row>
    <row r="519" spans="22:51"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</row>
    <row r="520" spans="22:51"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</row>
    <row r="521" spans="22:51"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</row>
    <row r="522" spans="22:51"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</row>
    <row r="523" spans="22:51"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</row>
    <row r="524" spans="22:51"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</row>
    <row r="525" spans="22:51"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</row>
    <row r="526" spans="22:51"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</row>
    <row r="527" spans="22:51"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</row>
    <row r="528" spans="22:51"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</row>
    <row r="529" spans="22:51"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</row>
    <row r="530" spans="22:51"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</row>
    <row r="531" spans="22:51"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</row>
    <row r="532" spans="22:51"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</row>
    <row r="533" spans="22:51"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</row>
    <row r="534" spans="22:51"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</row>
    <row r="535" spans="22:51"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</row>
    <row r="536" spans="22:51"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</row>
    <row r="537" spans="22:51"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</row>
    <row r="538" spans="22:51"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</row>
    <row r="539" spans="22:51"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</row>
    <row r="540" spans="22:51"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</row>
    <row r="541" spans="22:51"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</row>
    <row r="542" spans="22:51"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</row>
    <row r="543" spans="22:51"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</row>
    <row r="544" spans="22:51"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</row>
    <row r="545" spans="22:51"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</row>
    <row r="546" spans="22:51"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</row>
    <row r="547" spans="22:51"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</row>
    <row r="548" spans="22:51"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</row>
    <row r="549" spans="22:51"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</row>
    <row r="550" spans="22:51"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</row>
    <row r="551" spans="22:51"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</row>
    <row r="552" spans="22:51"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</row>
    <row r="553" spans="22:51"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</row>
    <row r="554" spans="22:51"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</row>
    <row r="555" spans="22:51"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</row>
    <row r="556" spans="22:51"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</row>
    <row r="557" spans="22:51"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</row>
    <row r="558" spans="22:51"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</row>
    <row r="559" spans="22:51"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</row>
    <row r="560" spans="22:51"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</row>
    <row r="561" spans="22:51"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</row>
    <row r="562" spans="22:51"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</row>
    <row r="563" spans="22:51"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</row>
    <row r="564" spans="22:51"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</row>
    <row r="565" spans="22:51"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</row>
    <row r="566" spans="22:51"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</row>
    <row r="567" spans="22:51"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</row>
    <row r="568" spans="22:51"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</row>
    <row r="569" spans="22:51"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</row>
    <row r="570" spans="22:51"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</row>
    <row r="571" spans="22:51"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</row>
    <row r="572" spans="22:51"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</row>
    <row r="573" spans="22:51"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</row>
    <row r="574" spans="22:51"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</row>
    <row r="575" spans="22:51"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</row>
    <row r="576" spans="22:51"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</row>
    <row r="577" spans="22:51"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</row>
    <row r="578" spans="22:51"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</row>
    <row r="579" spans="22:51"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</row>
    <row r="580" spans="22:51"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</row>
    <row r="581" spans="22:51"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</row>
    <row r="582" spans="22:51"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</row>
    <row r="583" spans="22:51"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</row>
    <row r="584" spans="22:51"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</row>
    <row r="585" spans="22:51"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</row>
    <row r="586" spans="22:51"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</row>
    <row r="587" spans="22:51"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</row>
    <row r="588" spans="22:51"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</row>
    <row r="589" spans="22:51"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</row>
    <row r="590" spans="22:51"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</row>
    <row r="591" spans="22:51"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</row>
    <row r="592" spans="22:51"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</row>
    <row r="593" spans="22:51"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</row>
    <row r="594" spans="22:51"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</row>
    <row r="595" spans="22:51"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</row>
    <row r="596" spans="22:51"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</row>
    <row r="597" spans="22:51"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</row>
    <row r="598" spans="22:51"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</row>
    <row r="599" spans="22:51"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</row>
    <row r="600" spans="22:51"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</row>
    <row r="601" spans="22:51"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</row>
    <row r="602" spans="22:51"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</row>
    <row r="603" spans="22:51"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</row>
    <row r="604" spans="22:51"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</row>
    <row r="605" spans="22:51"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</row>
    <row r="606" spans="22:51"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</row>
    <row r="607" spans="22:51"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</row>
    <row r="608" spans="22:51"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</row>
    <row r="609" spans="22:51"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</row>
    <row r="610" spans="22:51"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</row>
    <row r="611" spans="22:51"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</row>
    <row r="612" spans="22:51"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</row>
    <row r="613" spans="22:51"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</row>
    <row r="614" spans="22:51"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</row>
    <row r="615" spans="22:51"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</row>
    <row r="616" spans="22:51"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</row>
    <row r="617" spans="22:51"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</row>
    <row r="618" spans="22:51"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</row>
    <row r="619" spans="22:51"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</row>
    <row r="620" spans="22:51"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</row>
    <row r="621" spans="22:51"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</row>
    <row r="622" spans="22:51"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</row>
    <row r="623" spans="22:51"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</row>
    <row r="624" spans="22:51"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</row>
    <row r="625" spans="22:51"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</row>
    <row r="626" spans="22:51"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</row>
    <row r="627" spans="22:51"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</row>
    <row r="628" spans="22:51"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</row>
    <row r="629" spans="22:51"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</row>
    <row r="630" spans="22:51"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</row>
    <row r="631" spans="22:51"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</row>
    <row r="632" spans="22:51"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</row>
    <row r="633" spans="22:51"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</row>
    <row r="634" spans="22:51"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</row>
    <row r="635" spans="22:51"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</row>
    <row r="636" spans="22:51"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</row>
    <row r="637" spans="22:51"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</row>
    <row r="638" spans="22:51"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</row>
    <row r="639" spans="22:51"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</row>
    <row r="640" spans="22:51"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</row>
    <row r="641" spans="22:51"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</row>
    <row r="642" spans="22:51"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</row>
    <row r="643" spans="22:51"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</row>
    <row r="644" spans="22:51"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</row>
    <row r="645" spans="22:51"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</row>
    <row r="646" spans="22:51"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</row>
    <row r="647" spans="22:51"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</row>
    <row r="648" spans="22:51"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</row>
    <row r="649" spans="22:51"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</row>
    <row r="650" spans="22:51"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</row>
    <row r="651" spans="22:51"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</row>
    <row r="652" spans="22:51"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</row>
    <row r="653" spans="22:51"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</row>
    <row r="654" spans="22:51"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</row>
    <row r="655" spans="22:51"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</row>
    <row r="656" spans="22:51"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</row>
    <row r="657" spans="22:51"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</row>
    <row r="658" spans="22:51"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</row>
    <row r="659" spans="22:51"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</row>
    <row r="660" spans="22:51"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</row>
    <row r="661" spans="22:51"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</row>
    <row r="662" spans="22:51"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</row>
    <row r="663" spans="22:51"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</row>
    <row r="664" spans="22:51"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</row>
    <row r="665" spans="22:51"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</row>
    <row r="666" spans="22:51"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</row>
    <row r="667" spans="22:51"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</row>
    <row r="668" spans="22:51"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</row>
    <row r="669" spans="22:51"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</row>
    <row r="670" spans="22:51"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</row>
    <row r="671" spans="22:51"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</row>
    <row r="672" spans="22:51"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</row>
    <row r="673" spans="22:51"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</row>
    <row r="674" spans="22:51"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</row>
    <row r="675" spans="22:51"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</row>
    <row r="676" spans="22:51"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</row>
    <row r="677" spans="22:51"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</row>
    <row r="678" spans="22:51"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</row>
    <row r="679" spans="22:51"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</row>
    <row r="680" spans="22:51"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</row>
    <row r="681" spans="22:51"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</row>
    <row r="682" spans="22:51"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</row>
    <row r="683" spans="22:51"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</row>
    <row r="684" spans="22:51"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</row>
    <row r="685" spans="22:51"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</row>
    <row r="686" spans="22:51"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</row>
    <row r="687" spans="22:51"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</row>
    <row r="688" spans="22:51"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</row>
    <row r="689" spans="22:51"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</row>
    <row r="690" spans="22:51"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</row>
    <row r="691" spans="22:51"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</row>
    <row r="692" spans="22:51"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</row>
    <row r="693" spans="22:51"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</row>
    <row r="694" spans="22:51"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</row>
    <row r="695" spans="22:51"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</row>
    <row r="696" spans="22:51"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</row>
    <row r="697" spans="22:51"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</row>
    <row r="698" spans="22:51"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</row>
    <row r="699" spans="22:51"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</row>
    <row r="700" spans="22:51"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</row>
    <row r="701" spans="22:51"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</row>
    <row r="702" spans="22:51"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</row>
    <row r="703" spans="22:51"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</row>
    <row r="704" spans="22:51"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</row>
    <row r="705" spans="22:51"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</row>
    <row r="706" spans="22:51"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</row>
    <row r="707" spans="22:51"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</row>
    <row r="708" spans="22:51"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</row>
    <row r="709" spans="22:51"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</row>
    <row r="710" spans="22:51"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</row>
    <row r="711" spans="22:51"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</row>
    <row r="712" spans="22:51"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</row>
    <row r="713" spans="22:51"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</row>
    <row r="714" spans="22:51"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</row>
    <row r="715" spans="22:51"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</row>
    <row r="716" spans="22:51"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</row>
    <row r="717" spans="22:51"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</row>
    <row r="718" spans="22:51"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</row>
    <row r="719" spans="22:51"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</row>
    <row r="720" spans="22:51"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</row>
    <row r="721" spans="22:51"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</row>
    <row r="722" spans="22:51"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</row>
    <row r="723" spans="22:51"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</row>
    <row r="724" spans="22:51"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</row>
    <row r="725" spans="22:51"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</row>
    <row r="726" spans="22:51"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</row>
    <row r="727" spans="22:51"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</row>
    <row r="728" spans="22:51"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</row>
    <row r="729" spans="22:51"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</row>
    <row r="730" spans="22:51"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</row>
    <row r="731" spans="22:51"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</row>
    <row r="732" spans="22:51"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</row>
    <row r="733" spans="22:51"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</row>
    <row r="734" spans="22:51"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</row>
    <row r="735" spans="22:51"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</row>
    <row r="736" spans="22:51"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</row>
    <row r="737" spans="22:51"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</row>
    <row r="738" spans="22:51"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</row>
    <row r="739" spans="22:51"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</row>
    <row r="740" spans="22:51"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</row>
    <row r="741" spans="22:51"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</row>
    <row r="742" spans="22:51"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</row>
    <row r="743" spans="22:51"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</row>
    <row r="744" spans="22:51"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</row>
    <row r="745" spans="22:51"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</row>
    <row r="746" spans="22:51"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</row>
    <row r="747" spans="22:51"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</row>
    <row r="748" spans="22:51"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</row>
    <row r="749" spans="22:51"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</row>
    <row r="750" spans="22:51"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</row>
    <row r="751" spans="22:51"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</row>
    <row r="752" spans="22:51"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</row>
    <row r="753" spans="22:51"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</row>
    <row r="754" spans="22:51"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</row>
    <row r="755" spans="22:51"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</row>
    <row r="756" spans="22:51"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</row>
    <row r="757" spans="22:51"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</row>
    <row r="758" spans="22:51"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</row>
    <row r="759" spans="22:51"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</row>
    <row r="760" spans="22:51"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</row>
    <row r="761" spans="22:51"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</row>
    <row r="762" spans="22:51"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</row>
    <row r="763" spans="22:51"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</row>
    <row r="764" spans="22:51"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</row>
    <row r="765" spans="22:51"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</row>
    <row r="766" spans="22:51"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</row>
    <row r="767" spans="22:51"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</row>
    <row r="768" spans="22:51"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</row>
    <row r="769" spans="22:51"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</row>
    <row r="770" spans="22:51"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</row>
    <row r="771" spans="22:51"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</row>
    <row r="772" spans="22:51"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</row>
    <row r="773" spans="22:51"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</row>
    <row r="774" spans="22:51"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</row>
    <row r="775" spans="22:51"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</row>
    <row r="776" spans="22:51"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</row>
    <row r="777" spans="22:51"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</row>
    <row r="778" spans="22:51"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</row>
    <row r="779" spans="22:51"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</row>
    <row r="780" spans="22:51"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</row>
    <row r="781" spans="22:51"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</row>
    <row r="782" spans="22:51"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</row>
    <row r="783" spans="22:51"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</row>
    <row r="784" spans="22:51"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</row>
    <row r="785" spans="22:51"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</row>
    <row r="786" spans="22:51"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</row>
    <row r="787" spans="22:51"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</row>
    <row r="788" spans="22:51"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</row>
    <row r="789" spans="22:51"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</row>
    <row r="790" spans="22:51"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</row>
    <row r="791" spans="22:51"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</row>
    <row r="792" spans="22:51"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</row>
    <row r="793" spans="22:51"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</row>
    <row r="794" spans="22:51"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</row>
    <row r="795" spans="22:51"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</row>
    <row r="796" spans="22:51"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</row>
    <row r="797" spans="22:51"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</row>
    <row r="798" spans="22:51"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</row>
    <row r="799" spans="22:51"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</row>
    <row r="800" spans="22:51"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</row>
    <row r="801" spans="22:51"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</row>
    <row r="802" spans="22:51"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</row>
    <row r="803" spans="22:51"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</row>
    <row r="804" spans="22:51"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</row>
    <row r="805" spans="22:51"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</row>
    <row r="806" spans="22:51"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</row>
    <row r="807" spans="22:51"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</row>
    <row r="808" spans="22:51"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</row>
    <row r="809" spans="22:51"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</row>
    <row r="810" spans="22:51"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</row>
    <row r="811" spans="22:51"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</row>
    <row r="812" spans="22:51"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</row>
    <row r="813" spans="22:51"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</row>
    <row r="814" spans="22:51"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</row>
    <row r="815" spans="22:51"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</row>
    <row r="816" spans="22:51"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</row>
    <row r="817" spans="22:51"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</row>
    <row r="818" spans="22:51"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</row>
    <row r="819" spans="22:51"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</row>
    <row r="820" spans="22:51"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</row>
    <row r="821" spans="22:51"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</row>
    <row r="822" spans="22:51"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</row>
    <row r="823" spans="22:51"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</row>
    <row r="824" spans="22:51"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</row>
    <row r="825" spans="22:51"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</row>
    <row r="826" spans="22:51"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</row>
    <row r="827" spans="22:51"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</row>
    <row r="828" spans="22:51"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</row>
    <row r="829" spans="22:51"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</row>
    <row r="830" spans="22:51"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</row>
    <row r="831" spans="22:51"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</row>
    <row r="832" spans="22:51"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</row>
    <row r="833" spans="22:51"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</row>
    <row r="834" spans="22:51"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</row>
    <row r="835" spans="22:51"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</row>
    <row r="836" spans="22:51"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</row>
    <row r="837" spans="22:51"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</row>
    <row r="838" spans="22:51"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</row>
    <row r="839" spans="22:51"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</row>
    <row r="840" spans="22:51"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</row>
    <row r="841" spans="22:51"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</row>
    <row r="842" spans="22:51"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</row>
    <row r="843" spans="22:51"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</row>
    <row r="844" spans="22:51"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</row>
    <row r="845" spans="22:51"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</row>
    <row r="846" spans="22:51"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</row>
    <row r="847" spans="22:51"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</row>
    <row r="848" spans="22:51"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</row>
    <row r="849" spans="22:51"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</row>
    <row r="850" spans="22:51"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</row>
    <row r="851" spans="22:51"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</row>
    <row r="852" spans="22:51"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</row>
    <row r="853" spans="22:51"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</row>
    <row r="854" spans="22:51"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</row>
    <row r="855" spans="22:51"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</row>
    <row r="856" spans="22:51"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</row>
    <row r="857" spans="22:51"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</row>
    <row r="858" spans="22:51"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</row>
    <row r="859" spans="22:51"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</row>
    <row r="860" spans="22:51"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100"/>
      <c r="AV860" s="100"/>
      <c r="AW860" s="100"/>
      <c r="AX860" s="100"/>
      <c r="AY860" s="100"/>
    </row>
    <row r="861" spans="22:51"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100"/>
      <c r="AV861" s="100"/>
      <c r="AW861" s="100"/>
      <c r="AX861" s="100"/>
      <c r="AY861" s="100"/>
    </row>
    <row r="862" spans="22:51"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100"/>
      <c r="AV862" s="100"/>
      <c r="AW862" s="100"/>
      <c r="AX862" s="100"/>
      <c r="AY862" s="100"/>
    </row>
    <row r="863" spans="22:51"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  <c r="AX863" s="100"/>
      <c r="AY863" s="100"/>
    </row>
    <row r="864" spans="22:51"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</row>
    <row r="865" spans="22:51"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  <c r="AX865" s="100"/>
      <c r="AY865" s="100"/>
    </row>
    <row r="866" spans="22:51"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100"/>
      <c r="AV866" s="100"/>
      <c r="AW866" s="100"/>
      <c r="AX866" s="100"/>
      <c r="AY866" s="100"/>
    </row>
    <row r="867" spans="22:51"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100"/>
      <c r="AV867" s="100"/>
      <c r="AW867" s="100"/>
      <c r="AX867" s="100"/>
      <c r="AY867" s="100"/>
    </row>
    <row r="868" spans="22:51"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</row>
    <row r="869" spans="22:51"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100"/>
      <c r="AV869" s="100"/>
      <c r="AW869" s="100"/>
      <c r="AX869" s="100"/>
      <c r="AY869" s="100"/>
    </row>
    <row r="870" spans="22:51"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100"/>
      <c r="AV870" s="100"/>
      <c r="AW870" s="100"/>
      <c r="AX870" s="100"/>
      <c r="AY870" s="100"/>
    </row>
    <row r="871" spans="22:51"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100"/>
      <c r="AV871" s="100"/>
      <c r="AW871" s="100"/>
      <c r="AX871" s="100"/>
      <c r="AY871" s="100"/>
    </row>
    <row r="872" spans="22:51"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100"/>
      <c r="AV872" s="100"/>
      <c r="AW872" s="100"/>
      <c r="AX872" s="100"/>
      <c r="AY872" s="100"/>
    </row>
    <row r="873" spans="22:51"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100"/>
      <c r="AV873" s="100"/>
      <c r="AW873" s="100"/>
      <c r="AX873" s="100"/>
      <c r="AY873" s="100"/>
    </row>
    <row r="874" spans="22:51"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100"/>
      <c r="AV874" s="100"/>
      <c r="AW874" s="100"/>
      <c r="AX874" s="100"/>
      <c r="AY874" s="100"/>
    </row>
    <row r="875" spans="22:51"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100"/>
      <c r="AV875" s="100"/>
      <c r="AW875" s="100"/>
      <c r="AX875" s="100"/>
      <c r="AY875" s="100"/>
    </row>
    <row r="876" spans="22:51"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100"/>
      <c r="AV876" s="100"/>
      <c r="AW876" s="100"/>
      <c r="AX876" s="100"/>
      <c r="AY876" s="100"/>
    </row>
    <row r="877" spans="22:51"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</row>
    <row r="878" spans="22:51"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</row>
    <row r="879" spans="22:51"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100"/>
      <c r="AV879" s="100"/>
      <c r="AW879" s="100"/>
      <c r="AX879" s="100"/>
      <c r="AY879" s="100"/>
    </row>
    <row r="880" spans="22:51"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  <c r="AX880" s="100"/>
      <c r="AY880" s="100"/>
    </row>
    <row r="881" spans="22:51"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  <c r="AX881" s="100"/>
      <c r="AY881" s="100"/>
    </row>
    <row r="882" spans="22:51"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</row>
    <row r="883" spans="22:51"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</row>
    <row r="884" spans="22:51"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</row>
    <row r="885" spans="22:51"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</row>
    <row r="886" spans="22:51"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</row>
    <row r="887" spans="22:51"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</row>
    <row r="888" spans="22:51"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</row>
    <row r="889" spans="22:51"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</row>
    <row r="890" spans="22:51"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</row>
    <row r="891" spans="22:51"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100"/>
      <c r="AV891" s="100"/>
      <c r="AW891" s="100"/>
      <c r="AX891" s="100"/>
      <c r="AY891" s="100"/>
    </row>
    <row r="892" spans="22:51"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100"/>
      <c r="AV892" s="100"/>
      <c r="AW892" s="100"/>
      <c r="AX892" s="100"/>
      <c r="AY892" s="100"/>
    </row>
    <row r="893" spans="22:51"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</row>
    <row r="894" spans="22:51"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</row>
    <row r="895" spans="22:51"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100"/>
      <c r="AV895" s="100"/>
      <c r="AW895" s="100"/>
      <c r="AX895" s="100"/>
      <c r="AY895" s="100"/>
    </row>
    <row r="896" spans="22:51"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100"/>
      <c r="AV896" s="100"/>
      <c r="AW896" s="100"/>
      <c r="AX896" s="100"/>
      <c r="AY896" s="100"/>
    </row>
    <row r="897" spans="22:51"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100"/>
      <c r="AV897" s="100"/>
      <c r="AW897" s="100"/>
      <c r="AX897" s="100"/>
      <c r="AY897" s="100"/>
    </row>
    <row r="898" spans="22:51"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100"/>
      <c r="AV898" s="100"/>
      <c r="AW898" s="100"/>
      <c r="AX898" s="100"/>
      <c r="AY898" s="100"/>
    </row>
    <row r="899" spans="22:51"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100"/>
      <c r="AV899" s="100"/>
      <c r="AW899" s="100"/>
      <c r="AX899" s="100"/>
      <c r="AY899" s="100"/>
    </row>
    <row r="900" spans="22:51"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100"/>
      <c r="AV900" s="100"/>
      <c r="AW900" s="100"/>
      <c r="AX900" s="100"/>
      <c r="AY900" s="100"/>
    </row>
    <row r="901" spans="22:51"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100"/>
      <c r="AV901" s="100"/>
      <c r="AW901" s="100"/>
      <c r="AX901" s="100"/>
      <c r="AY901" s="100"/>
    </row>
    <row r="902" spans="22:51"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100"/>
      <c r="AV902" s="100"/>
      <c r="AW902" s="100"/>
      <c r="AX902" s="100"/>
      <c r="AY902" s="100"/>
    </row>
    <row r="903" spans="22:51"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100"/>
      <c r="AV903" s="100"/>
      <c r="AW903" s="100"/>
      <c r="AX903" s="100"/>
      <c r="AY903" s="100"/>
    </row>
    <row r="904" spans="22:51"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100"/>
      <c r="AV904" s="100"/>
      <c r="AW904" s="100"/>
      <c r="AX904" s="100"/>
      <c r="AY904" s="100"/>
    </row>
    <row r="905" spans="22:51"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100"/>
      <c r="AV905" s="100"/>
      <c r="AW905" s="100"/>
      <c r="AX905" s="100"/>
      <c r="AY905" s="100"/>
    </row>
    <row r="906" spans="22:51"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100"/>
      <c r="AV906" s="100"/>
      <c r="AW906" s="100"/>
      <c r="AX906" s="100"/>
      <c r="AY906" s="100"/>
    </row>
    <row r="907" spans="22:51"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100"/>
      <c r="AV907" s="100"/>
      <c r="AW907" s="100"/>
      <c r="AX907" s="100"/>
      <c r="AY907" s="100"/>
    </row>
    <row r="908" spans="22:51"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100"/>
      <c r="AV908" s="100"/>
      <c r="AW908" s="100"/>
      <c r="AX908" s="100"/>
      <c r="AY908" s="100"/>
    </row>
    <row r="909" spans="22:51"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100"/>
      <c r="AV909" s="100"/>
      <c r="AW909" s="100"/>
      <c r="AX909" s="100"/>
      <c r="AY909" s="100"/>
    </row>
    <row r="910" spans="22:51"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100"/>
      <c r="AV910" s="100"/>
      <c r="AW910" s="100"/>
      <c r="AX910" s="100"/>
      <c r="AY910" s="100"/>
    </row>
    <row r="911" spans="22:51"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100"/>
      <c r="AV911" s="100"/>
      <c r="AW911" s="100"/>
      <c r="AX911" s="100"/>
      <c r="AY911" s="100"/>
    </row>
    <row r="912" spans="22:51"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100"/>
      <c r="AV912" s="100"/>
      <c r="AW912" s="100"/>
      <c r="AX912" s="100"/>
      <c r="AY912" s="100"/>
    </row>
    <row r="913" spans="22:51"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100"/>
      <c r="AV913" s="100"/>
      <c r="AW913" s="100"/>
      <c r="AX913" s="100"/>
      <c r="AY913" s="100"/>
    </row>
    <row r="914" spans="22:51"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100"/>
      <c r="AV914" s="100"/>
      <c r="AW914" s="100"/>
      <c r="AX914" s="100"/>
      <c r="AY914" s="100"/>
    </row>
    <row r="915" spans="22:51"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100"/>
      <c r="AV915" s="100"/>
      <c r="AW915" s="100"/>
      <c r="AX915" s="100"/>
      <c r="AY915" s="100"/>
    </row>
    <row r="916" spans="22:51"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/>
      <c r="AV916" s="100"/>
      <c r="AW916" s="100"/>
      <c r="AX916" s="100"/>
      <c r="AY916" s="100"/>
    </row>
    <row r="917" spans="22:51"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100"/>
      <c r="AV917" s="100"/>
      <c r="AW917" s="100"/>
      <c r="AX917" s="100"/>
      <c r="AY917" s="100"/>
    </row>
    <row r="918" spans="22:51"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100"/>
      <c r="AV918" s="100"/>
      <c r="AW918" s="100"/>
      <c r="AX918" s="100"/>
      <c r="AY918" s="100"/>
    </row>
    <row r="919" spans="22:51"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100"/>
      <c r="AV919" s="100"/>
      <c r="AW919" s="100"/>
      <c r="AX919" s="100"/>
      <c r="AY919" s="100"/>
    </row>
    <row r="920" spans="22:51"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100"/>
      <c r="AV920" s="100"/>
      <c r="AW920" s="100"/>
      <c r="AX920" s="100"/>
      <c r="AY920" s="100"/>
    </row>
    <row r="921" spans="22:51"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100"/>
      <c r="AV921" s="100"/>
      <c r="AW921" s="100"/>
      <c r="AX921" s="100"/>
      <c r="AY921" s="100"/>
    </row>
    <row r="922" spans="22:51"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100"/>
      <c r="AV922" s="100"/>
      <c r="AW922" s="100"/>
      <c r="AX922" s="100"/>
      <c r="AY922" s="100"/>
    </row>
    <row r="923" spans="22:51"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100"/>
      <c r="AV923" s="100"/>
      <c r="AW923" s="100"/>
      <c r="AX923" s="100"/>
      <c r="AY923" s="100"/>
    </row>
    <row r="924" spans="22:51"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100"/>
      <c r="AV924" s="100"/>
      <c r="AW924" s="100"/>
      <c r="AX924" s="100"/>
      <c r="AY924" s="100"/>
    </row>
    <row r="925" spans="22:51"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100"/>
      <c r="AV925" s="100"/>
      <c r="AW925" s="100"/>
      <c r="AX925" s="100"/>
      <c r="AY925" s="100"/>
    </row>
    <row r="926" spans="22:51"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100"/>
      <c r="AV926" s="100"/>
      <c r="AW926" s="100"/>
      <c r="AX926" s="100"/>
      <c r="AY926" s="100"/>
    </row>
    <row r="927" spans="22:51"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100"/>
      <c r="AV927" s="100"/>
      <c r="AW927" s="100"/>
      <c r="AX927" s="100"/>
      <c r="AY927" s="100"/>
    </row>
    <row r="928" spans="22:51"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100"/>
      <c r="AV928" s="100"/>
      <c r="AW928" s="100"/>
      <c r="AX928" s="100"/>
      <c r="AY928" s="100"/>
    </row>
    <row r="929" spans="22:51"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100"/>
      <c r="AV929" s="100"/>
      <c r="AW929" s="100"/>
      <c r="AX929" s="100"/>
      <c r="AY929" s="100"/>
    </row>
    <row r="930" spans="22:51"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100"/>
      <c r="AV930" s="100"/>
      <c r="AW930" s="100"/>
      <c r="AX930" s="100"/>
      <c r="AY930" s="100"/>
    </row>
    <row r="931" spans="22:51"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/>
      <c r="AV931" s="100"/>
      <c r="AW931" s="100"/>
      <c r="AX931" s="100"/>
      <c r="AY931" s="100"/>
    </row>
    <row r="932" spans="22:51"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100"/>
      <c r="AV932" s="100"/>
      <c r="AW932" s="100"/>
      <c r="AX932" s="100"/>
      <c r="AY932" s="100"/>
    </row>
    <row r="933" spans="22:51"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100"/>
      <c r="AV933" s="100"/>
      <c r="AW933" s="100"/>
      <c r="AX933" s="100"/>
      <c r="AY933" s="100"/>
    </row>
    <row r="934" spans="22:51"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100"/>
      <c r="AV934" s="100"/>
      <c r="AW934" s="100"/>
      <c r="AX934" s="100"/>
      <c r="AY934" s="100"/>
    </row>
    <row r="935" spans="22:51"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100"/>
      <c r="AV935" s="100"/>
      <c r="AW935" s="100"/>
      <c r="AX935" s="100"/>
      <c r="AY935" s="100"/>
    </row>
    <row r="936" spans="22:51"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100"/>
      <c r="AV936" s="100"/>
      <c r="AW936" s="100"/>
      <c r="AX936" s="100"/>
      <c r="AY936" s="100"/>
    </row>
    <row r="937" spans="22:51"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100"/>
      <c r="AV937" s="100"/>
      <c r="AW937" s="100"/>
      <c r="AX937" s="100"/>
      <c r="AY937" s="100"/>
    </row>
    <row r="938" spans="22:51"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100"/>
      <c r="AV938" s="100"/>
      <c r="AW938" s="100"/>
      <c r="AX938" s="100"/>
      <c r="AY938" s="100"/>
    </row>
    <row r="939" spans="22:51"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100"/>
      <c r="AV939" s="100"/>
      <c r="AW939" s="100"/>
      <c r="AX939" s="100"/>
      <c r="AY939" s="100"/>
    </row>
    <row r="940" spans="22:51"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</row>
    <row r="941" spans="22:51"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100"/>
      <c r="AV941" s="100"/>
      <c r="AW941" s="100"/>
      <c r="AX941" s="100"/>
      <c r="AY941" s="100"/>
    </row>
    <row r="942" spans="22:51"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100"/>
      <c r="AV942" s="100"/>
      <c r="AW942" s="100"/>
      <c r="AX942" s="100"/>
      <c r="AY942" s="100"/>
    </row>
    <row r="943" spans="22:51"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100"/>
      <c r="AV943" s="100"/>
      <c r="AW943" s="100"/>
      <c r="AX943" s="100"/>
      <c r="AY943" s="100"/>
    </row>
    <row r="944" spans="22:51"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100"/>
      <c r="AV944" s="100"/>
      <c r="AW944" s="100"/>
      <c r="AX944" s="100"/>
      <c r="AY944" s="100"/>
    </row>
    <row r="945" spans="22:51"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100"/>
      <c r="AV945" s="100"/>
      <c r="AW945" s="100"/>
      <c r="AX945" s="100"/>
      <c r="AY945" s="100"/>
    </row>
    <row r="946" spans="22:51"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</row>
    <row r="947" spans="22:51"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100"/>
      <c r="AV947" s="100"/>
      <c r="AW947" s="100"/>
      <c r="AX947" s="100"/>
      <c r="AY947" s="100"/>
    </row>
    <row r="948" spans="22:51"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100"/>
      <c r="AV948" s="100"/>
      <c r="AW948" s="100"/>
      <c r="AX948" s="100"/>
      <c r="AY948" s="100"/>
    </row>
    <row r="949" spans="22:51"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100"/>
      <c r="AV949" s="100"/>
      <c r="AW949" s="100"/>
      <c r="AX949" s="100"/>
      <c r="AY949" s="100"/>
    </row>
    <row r="950" spans="22:51"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100"/>
      <c r="AV950" s="100"/>
      <c r="AW950" s="100"/>
      <c r="AX950" s="100"/>
      <c r="AY950" s="100"/>
    </row>
    <row r="951" spans="22:51"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100"/>
      <c r="AV951" s="100"/>
      <c r="AW951" s="100"/>
      <c r="AX951" s="100"/>
      <c r="AY951" s="100"/>
    </row>
    <row r="952" spans="22:51"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100"/>
      <c r="AV952" s="100"/>
      <c r="AW952" s="100"/>
      <c r="AX952" s="100"/>
      <c r="AY952" s="100"/>
    </row>
    <row r="953" spans="22:51"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100"/>
      <c r="AV953" s="100"/>
      <c r="AW953" s="100"/>
      <c r="AX953" s="100"/>
      <c r="AY953" s="100"/>
    </row>
    <row r="954" spans="22:51"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100"/>
      <c r="AV954" s="100"/>
      <c r="AW954" s="100"/>
      <c r="AX954" s="100"/>
      <c r="AY954" s="100"/>
    </row>
    <row r="955" spans="22:51"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100"/>
      <c r="AV955" s="100"/>
      <c r="AW955" s="100"/>
      <c r="AX955" s="100"/>
      <c r="AY955" s="100"/>
    </row>
    <row r="956" spans="22:51"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100"/>
      <c r="AV956" s="100"/>
      <c r="AW956" s="100"/>
      <c r="AX956" s="100"/>
      <c r="AY956" s="100"/>
    </row>
    <row r="957" spans="22:51"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100"/>
      <c r="AV957" s="100"/>
      <c r="AW957" s="100"/>
      <c r="AX957" s="100"/>
      <c r="AY957" s="100"/>
    </row>
    <row r="958" spans="22:51"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100"/>
      <c r="AV958" s="100"/>
      <c r="AW958" s="100"/>
      <c r="AX958" s="100"/>
      <c r="AY958" s="100"/>
    </row>
    <row r="959" spans="22:51"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100"/>
      <c r="AV959" s="100"/>
      <c r="AW959" s="100"/>
      <c r="AX959" s="100"/>
      <c r="AY959" s="100"/>
    </row>
    <row r="960" spans="22:51"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100"/>
      <c r="AV960" s="100"/>
      <c r="AW960" s="100"/>
      <c r="AX960" s="100"/>
      <c r="AY960" s="100"/>
    </row>
    <row r="961" spans="22:51"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100"/>
      <c r="AV961" s="100"/>
      <c r="AW961" s="100"/>
      <c r="AX961" s="100"/>
      <c r="AY961" s="100"/>
    </row>
    <row r="962" spans="22:51"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100"/>
      <c r="AV962" s="100"/>
      <c r="AW962" s="100"/>
      <c r="AX962" s="100"/>
      <c r="AY962" s="100"/>
    </row>
    <row r="963" spans="22:51"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100"/>
      <c r="AV963" s="100"/>
      <c r="AW963" s="100"/>
      <c r="AX963" s="100"/>
      <c r="AY963" s="100"/>
    </row>
    <row r="964" spans="22:51"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100"/>
      <c r="AV964" s="100"/>
      <c r="AW964" s="100"/>
      <c r="AX964" s="100"/>
      <c r="AY964" s="100"/>
    </row>
    <row r="965" spans="22:51"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100"/>
      <c r="AV965" s="100"/>
      <c r="AW965" s="100"/>
      <c r="AX965" s="100"/>
      <c r="AY965" s="100"/>
    </row>
    <row r="966" spans="22:51"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100"/>
      <c r="AV966" s="100"/>
      <c r="AW966" s="100"/>
      <c r="AX966" s="100"/>
      <c r="AY966" s="100"/>
    </row>
    <row r="967" spans="22:51"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100"/>
      <c r="AV967" s="100"/>
      <c r="AW967" s="100"/>
      <c r="AX967" s="100"/>
      <c r="AY967" s="100"/>
    </row>
    <row r="968" spans="22:51"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100"/>
      <c r="AV968" s="100"/>
      <c r="AW968" s="100"/>
      <c r="AX968" s="100"/>
      <c r="AY968" s="100"/>
    </row>
    <row r="969" spans="22:51"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/>
      <c r="AV969" s="100"/>
      <c r="AW969" s="100"/>
      <c r="AX969" s="100"/>
      <c r="AY969" s="100"/>
    </row>
    <row r="970" spans="22:51"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100"/>
      <c r="AV970" s="100"/>
      <c r="AW970" s="100"/>
      <c r="AX970" s="100"/>
      <c r="AY970" s="100"/>
    </row>
    <row r="971" spans="22:51"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100"/>
      <c r="AV971" s="100"/>
      <c r="AW971" s="100"/>
      <c r="AX971" s="100"/>
      <c r="AY971" s="100"/>
    </row>
    <row r="972" spans="22:51"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100"/>
      <c r="AV972" s="100"/>
      <c r="AW972" s="100"/>
      <c r="AX972" s="100"/>
      <c r="AY972" s="100"/>
    </row>
    <row r="973" spans="22:51"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100"/>
      <c r="AV973" s="100"/>
      <c r="AW973" s="100"/>
      <c r="AX973" s="100"/>
      <c r="AY973" s="100"/>
    </row>
    <row r="974" spans="22:51"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100"/>
      <c r="AV974" s="100"/>
      <c r="AW974" s="100"/>
      <c r="AX974" s="100"/>
      <c r="AY974" s="100"/>
    </row>
    <row r="975" spans="22:51"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100"/>
      <c r="AV975" s="100"/>
      <c r="AW975" s="100"/>
      <c r="AX975" s="100"/>
      <c r="AY975" s="100"/>
    </row>
    <row r="976" spans="22:51"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100"/>
      <c r="AV976" s="100"/>
      <c r="AW976" s="100"/>
      <c r="AX976" s="100"/>
      <c r="AY976" s="100"/>
    </row>
    <row r="977" spans="22:51"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100"/>
      <c r="AV977" s="100"/>
      <c r="AW977" s="100"/>
      <c r="AX977" s="100"/>
      <c r="AY977" s="100"/>
    </row>
    <row r="978" spans="22:51"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100"/>
      <c r="AV978" s="100"/>
      <c r="AW978" s="100"/>
      <c r="AX978" s="100"/>
      <c r="AY978" s="100"/>
    </row>
    <row r="979" spans="22:51"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100"/>
      <c r="AV979" s="100"/>
      <c r="AW979" s="100"/>
      <c r="AX979" s="100"/>
      <c r="AY979" s="100"/>
    </row>
    <row r="980" spans="22:51"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100"/>
      <c r="AV980" s="100"/>
      <c r="AW980" s="100"/>
      <c r="AX980" s="100"/>
      <c r="AY980" s="100"/>
    </row>
    <row r="981" spans="22:51"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100"/>
      <c r="AV981" s="100"/>
      <c r="AW981" s="100"/>
      <c r="AX981" s="100"/>
      <c r="AY981" s="100"/>
    </row>
    <row r="982" spans="22:51"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100"/>
      <c r="AV982" s="100"/>
      <c r="AW982" s="100"/>
      <c r="AX982" s="100"/>
      <c r="AY982" s="100"/>
    </row>
    <row r="983" spans="22:51"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100"/>
      <c r="AV983" s="100"/>
      <c r="AW983" s="100"/>
      <c r="AX983" s="100"/>
      <c r="AY983" s="100"/>
    </row>
    <row r="984" spans="22:51"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100"/>
      <c r="AV984" s="100"/>
      <c r="AW984" s="100"/>
      <c r="AX984" s="100"/>
      <c r="AY984" s="100"/>
    </row>
    <row r="985" spans="22:51"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100"/>
      <c r="AV985" s="100"/>
      <c r="AW985" s="100"/>
      <c r="AX985" s="100"/>
      <c r="AY985" s="100"/>
    </row>
    <row r="986" spans="22:51"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100"/>
      <c r="AV986" s="100"/>
      <c r="AW986" s="100"/>
      <c r="AX986" s="100"/>
      <c r="AY986" s="100"/>
    </row>
    <row r="987" spans="22:51"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100"/>
      <c r="AV987" s="100"/>
      <c r="AW987" s="100"/>
      <c r="AX987" s="100"/>
      <c r="AY987" s="100"/>
    </row>
    <row r="988" spans="22:51"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100"/>
      <c r="AV988" s="100"/>
      <c r="AW988" s="100"/>
      <c r="AX988" s="100"/>
      <c r="AY988" s="100"/>
    </row>
    <row r="989" spans="22:51"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100"/>
      <c r="AV989" s="100"/>
      <c r="AW989" s="100"/>
      <c r="AX989" s="100"/>
      <c r="AY989" s="100"/>
    </row>
    <row r="990" spans="22:51"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100"/>
      <c r="AV990" s="100"/>
      <c r="AW990" s="100"/>
      <c r="AX990" s="100"/>
      <c r="AY990" s="100"/>
    </row>
    <row r="991" spans="22:51"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100"/>
      <c r="AV991" s="100"/>
      <c r="AW991" s="100"/>
      <c r="AX991" s="100"/>
      <c r="AY991" s="100"/>
    </row>
    <row r="992" spans="22:51"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100"/>
      <c r="AV992" s="100"/>
      <c r="AW992" s="100"/>
      <c r="AX992" s="100"/>
      <c r="AY992" s="100"/>
    </row>
    <row r="993" spans="22:51"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100"/>
      <c r="AV993" s="100"/>
      <c r="AW993" s="100"/>
      <c r="AX993" s="100"/>
      <c r="AY993" s="100"/>
    </row>
    <row r="994" spans="22:51"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100"/>
      <c r="AV994" s="100"/>
      <c r="AW994" s="100"/>
      <c r="AX994" s="100"/>
      <c r="AY994" s="100"/>
    </row>
    <row r="995" spans="22:51"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100"/>
      <c r="AV995" s="100"/>
      <c r="AW995" s="100"/>
      <c r="AX995" s="100"/>
      <c r="AY995" s="100"/>
    </row>
    <row r="996" spans="22:51"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100"/>
      <c r="AV996" s="100"/>
      <c r="AW996" s="100"/>
      <c r="AX996" s="100"/>
      <c r="AY996" s="100"/>
    </row>
    <row r="997" spans="22:51"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100"/>
      <c r="AV997" s="100"/>
      <c r="AW997" s="100"/>
      <c r="AX997" s="100"/>
      <c r="AY997" s="100"/>
    </row>
    <row r="998" spans="22:51"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100"/>
      <c r="AV998" s="100"/>
      <c r="AW998" s="100"/>
      <c r="AX998" s="100"/>
      <c r="AY998" s="100"/>
    </row>
    <row r="999" spans="22:51"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100"/>
      <c r="AV999" s="100"/>
      <c r="AW999" s="100"/>
      <c r="AX999" s="100"/>
      <c r="AY999" s="100"/>
    </row>
    <row r="1000" spans="22:51"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100"/>
      <c r="AV1000" s="100"/>
      <c r="AW1000" s="100"/>
      <c r="AX1000" s="100"/>
      <c r="AY1000" s="100"/>
    </row>
    <row r="1001" spans="22:51"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100"/>
      <c r="AV1001" s="100"/>
      <c r="AW1001" s="100"/>
      <c r="AX1001" s="100"/>
      <c r="AY1001" s="100"/>
    </row>
    <row r="1002" spans="22:51"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100"/>
      <c r="AV1002" s="100"/>
      <c r="AW1002" s="100"/>
      <c r="AX1002" s="100"/>
      <c r="AY1002" s="100"/>
    </row>
    <row r="1003" spans="22:51"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100"/>
      <c r="AV1003" s="100"/>
      <c r="AW1003" s="100"/>
      <c r="AX1003" s="100"/>
      <c r="AY1003" s="100"/>
    </row>
    <row r="1004" spans="22:51"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100"/>
      <c r="AV1004" s="100"/>
      <c r="AW1004" s="100"/>
      <c r="AX1004" s="100"/>
      <c r="AY1004" s="100"/>
    </row>
    <row r="1005" spans="22:51"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100"/>
      <c r="AV1005" s="100"/>
      <c r="AW1005" s="100"/>
      <c r="AX1005" s="100"/>
      <c r="AY1005" s="100"/>
    </row>
    <row r="1006" spans="22:51"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100"/>
      <c r="AV1006" s="100"/>
      <c r="AW1006" s="100"/>
      <c r="AX1006" s="100"/>
      <c r="AY1006" s="100"/>
    </row>
    <row r="1007" spans="22:51"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100"/>
      <c r="AV1007" s="100"/>
      <c r="AW1007" s="100"/>
      <c r="AX1007" s="100"/>
      <c r="AY1007" s="100"/>
    </row>
    <row r="1008" spans="22:51"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100"/>
      <c r="AV1008" s="100"/>
      <c r="AW1008" s="100"/>
      <c r="AX1008" s="100"/>
      <c r="AY1008" s="100"/>
    </row>
    <row r="1009" spans="22:51"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100"/>
      <c r="AV1009" s="100"/>
      <c r="AW1009" s="100"/>
      <c r="AX1009" s="100"/>
      <c r="AY1009" s="100"/>
    </row>
    <row r="1010" spans="22:51"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100"/>
      <c r="AV1010" s="100"/>
      <c r="AW1010" s="100"/>
      <c r="AX1010" s="100"/>
      <c r="AY1010" s="100"/>
    </row>
    <row r="1011" spans="22:51"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100"/>
      <c r="AV1011" s="100"/>
      <c r="AW1011" s="100"/>
      <c r="AX1011" s="100"/>
      <c r="AY1011" s="100"/>
    </row>
    <row r="1012" spans="22:51"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100"/>
      <c r="AV1012" s="100"/>
      <c r="AW1012" s="100"/>
      <c r="AX1012" s="100"/>
      <c r="AY1012" s="100"/>
    </row>
    <row r="1013" spans="22:51"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100"/>
      <c r="AV1013" s="100"/>
      <c r="AW1013" s="100"/>
      <c r="AX1013" s="100"/>
      <c r="AY1013" s="100"/>
    </row>
    <row r="1014" spans="22:51"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100"/>
      <c r="AV1014" s="100"/>
      <c r="AW1014" s="100"/>
      <c r="AX1014" s="100"/>
      <c r="AY1014" s="100"/>
    </row>
    <row r="1015" spans="22:51"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100"/>
      <c r="AV1015" s="100"/>
      <c r="AW1015" s="100"/>
      <c r="AX1015" s="100"/>
      <c r="AY1015" s="100"/>
    </row>
    <row r="1016" spans="22:51"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100"/>
      <c r="AV1016" s="100"/>
      <c r="AW1016" s="100"/>
      <c r="AX1016" s="100"/>
      <c r="AY1016" s="100"/>
    </row>
    <row r="1017" spans="22:51"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100"/>
      <c r="AV1017" s="100"/>
      <c r="AW1017" s="100"/>
      <c r="AX1017" s="100"/>
      <c r="AY1017" s="100"/>
    </row>
    <row r="1018" spans="22:51"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100"/>
      <c r="AV1018" s="100"/>
      <c r="AW1018" s="100"/>
      <c r="AX1018" s="100"/>
      <c r="AY1018" s="100"/>
    </row>
    <row r="1019" spans="22:51"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100"/>
      <c r="AV1019" s="100"/>
      <c r="AW1019" s="100"/>
      <c r="AX1019" s="100"/>
      <c r="AY1019" s="100"/>
    </row>
    <row r="1020" spans="22:51"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100"/>
      <c r="AV1020" s="100"/>
      <c r="AW1020" s="100"/>
      <c r="AX1020" s="100"/>
      <c r="AY1020" s="100"/>
    </row>
    <row r="1021" spans="22:51"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100"/>
      <c r="AV1021" s="100"/>
      <c r="AW1021" s="100"/>
      <c r="AX1021" s="100"/>
      <c r="AY1021" s="100"/>
    </row>
    <row r="1022" spans="22:51"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100"/>
      <c r="AV1022" s="100"/>
      <c r="AW1022" s="100"/>
      <c r="AX1022" s="100"/>
      <c r="AY1022" s="100"/>
    </row>
    <row r="1023" spans="22:51"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100"/>
      <c r="AV1023" s="100"/>
      <c r="AW1023" s="100"/>
      <c r="AX1023" s="100"/>
      <c r="AY1023" s="100"/>
    </row>
    <row r="1024" spans="22:51"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100"/>
      <c r="AV1024" s="100"/>
      <c r="AW1024" s="100"/>
      <c r="AX1024" s="100"/>
      <c r="AY1024" s="100"/>
    </row>
    <row r="1025" spans="22:51"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100"/>
      <c r="AV1025" s="100"/>
      <c r="AW1025" s="100"/>
      <c r="AX1025" s="100"/>
      <c r="AY1025" s="100"/>
    </row>
    <row r="1026" spans="22:51"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100"/>
      <c r="AV1026" s="100"/>
      <c r="AW1026" s="100"/>
      <c r="AX1026" s="100"/>
      <c r="AY1026" s="100"/>
    </row>
    <row r="1027" spans="22:51"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100"/>
      <c r="AV1027" s="100"/>
      <c r="AW1027" s="100"/>
      <c r="AX1027" s="100"/>
      <c r="AY1027" s="100"/>
    </row>
    <row r="1028" spans="22:51"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100"/>
      <c r="AV1028" s="100"/>
      <c r="AW1028" s="100"/>
      <c r="AX1028" s="100"/>
      <c r="AY1028" s="100"/>
    </row>
    <row r="1029" spans="22:51"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100"/>
      <c r="AV1029" s="100"/>
      <c r="AW1029" s="100"/>
      <c r="AX1029" s="100"/>
      <c r="AY1029" s="100"/>
    </row>
    <row r="1030" spans="22:51"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100"/>
      <c r="AV1030" s="100"/>
      <c r="AW1030" s="100"/>
      <c r="AX1030" s="100"/>
      <c r="AY1030" s="100"/>
    </row>
    <row r="1031" spans="22:51"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100"/>
      <c r="AV1031" s="100"/>
      <c r="AW1031" s="100"/>
      <c r="AX1031" s="100"/>
      <c r="AY1031" s="100"/>
    </row>
    <row r="1032" spans="22:51"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100"/>
      <c r="AV1032" s="100"/>
      <c r="AW1032" s="100"/>
      <c r="AX1032" s="100"/>
      <c r="AY1032" s="100"/>
    </row>
    <row r="1033" spans="22:51"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100"/>
      <c r="AV1033" s="100"/>
      <c r="AW1033" s="100"/>
      <c r="AX1033" s="100"/>
      <c r="AY1033" s="100"/>
    </row>
    <row r="1034" spans="22:51"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100"/>
      <c r="AV1034" s="100"/>
      <c r="AW1034" s="100"/>
      <c r="AX1034" s="100"/>
      <c r="AY1034" s="100"/>
    </row>
    <row r="1035" spans="22:51"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100"/>
      <c r="AV1035" s="100"/>
      <c r="AW1035" s="100"/>
      <c r="AX1035" s="100"/>
      <c r="AY1035" s="100"/>
    </row>
    <row r="1036" spans="22:51"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100"/>
      <c r="AV1036" s="100"/>
      <c r="AW1036" s="100"/>
      <c r="AX1036" s="100"/>
      <c r="AY1036" s="100"/>
    </row>
    <row r="1037" spans="22:51"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100"/>
      <c r="AV1037" s="100"/>
      <c r="AW1037" s="100"/>
      <c r="AX1037" s="100"/>
      <c r="AY1037" s="100"/>
    </row>
    <row r="1038" spans="22:51"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100"/>
      <c r="AV1038" s="100"/>
      <c r="AW1038" s="100"/>
      <c r="AX1038" s="100"/>
      <c r="AY1038" s="100"/>
    </row>
    <row r="1039" spans="22:51"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100"/>
      <c r="AV1039" s="100"/>
      <c r="AW1039" s="100"/>
      <c r="AX1039" s="100"/>
      <c r="AY1039" s="100"/>
    </row>
    <row r="1040" spans="22:51"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100"/>
      <c r="AV1040" s="100"/>
      <c r="AW1040" s="100"/>
      <c r="AX1040" s="100"/>
      <c r="AY1040" s="100"/>
    </row>
    <row r="1041" spans="22:51"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100"/>
      <c r="AV1041" s="100"/>
      <c r="AW1041" s="100"/>
      <c r="AX1041" s="100"/>
      <c r="AY1041" s="100"/>
    </row>
    <row r="1042" spans="22:51"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100"/>
      <c r="AV1042" s="100"/>
      <c r="AW1042" s="100"/>
      <c r="AX1042" s="100"/>
      <c r="AY1042" s="100"/>
    </row>
    <row r="1043" spans="22:51"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100"/>
      <c r="AV1043" s="100"/>
      <c r="AW1043" s="100"/>
      <c r="AX1043" s="100"/>
      <c r="AY1043" s="100"/>
    </row>
    <row r="1044" spans="22:51"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100"/>
      <c r="AV1044" s="100"/>
      <c r="AW1044" s="100"/>
      <c r="AX1044" s="100"/>
      <c r="AY1044" s="100"/>
    </row>
    <row r="1045" spans="22:51"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100"/>
      <c r="AV1045" s="100"/>
      <c r="AW1045" s="100"/>
      <c r="AX1045" s="100"/>
      <c r="AY1045" s="100"/>
    </row>
    <row r="1046" spans="22:51"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100"/>
      <c r="AV1046" s="100"/>
      <c r="AW1046" s="100"/>
      <c r="AX1046" s="100"/>
      <c r="AY1046" s="100"/>
    </row>
    <row r="1047" spans="22:51"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100"/>
      <c r="AV1047" s="100"/>
      <c r="AW1047" s="100"/>
      <c r="AX1047" s="100"/>
      <c r="AY1047" s="100"/>
    </row>
    <row r="1048" spans="22:51"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100"/>
      <c r="AV1048" s="100"/>
      <c r="AW1048" s="100"/>
      <c r="AX1048" s="100"/>
      <c r="AY1048" s="100"/>
    </row>
    <row r="1049" spans="22:51"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100"/>
      <c r="AV1049" s="100"/>
      <c r="AW1049" s="100"/>
      <c r="AX1049" s="100"/>
      <c r="AY1049" s="100"/>
    </row>
    <row r="1050" spans="22:51"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100"/>
      <c r="AV1050" s="100"/>
      <c r="AW1050" s="100"/>
      <c r="AX1050" s="100"/>
      <c r="AY1050" s="100"/>
    </row>
    <row r="1051" spans="22:51"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100"/>
      <c r="AV1051" s="100"/>
      <c r="AW1051" s="100"/>
      <c r="AX1051" s="100"/>
      <c r="AY1051" s="100"/>
    </row>
    <row r="1052" spans="22:51"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100"/>
      <c r="AV1052" s="100"/>
      <c r="AW1052" s="100"/>
      <c r="AX1052" s="100"/>
      <c r="AY1052" s="100"/>
    </row>
    <row r="1053" spans="22:51"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100"/>
      <c r="AV1053" s="100"/>
      <c r="AW1053" s="100"/>
      <c r="AX1053" s="100"/>
      <c r="AY1053" s="100"/>
    </row>
    <row r="1054" spans="22:51"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100"/>
      <c r="AV1054" s="100"/>
      <c r="AW1054" s="100"/>
      <c r="AX1054" s="100"/>
      <c r="AY1054" s="100"/>
    </row>
    <row r="1055" spans="22:51"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100"/>
      <c r="AV1055" s="100"/>
      <c r="AW1055" s="100"/>
      <c r="AX1055" s="100"/>
      <c r="AY1055" s="100"/>
    </row>
    <row r="1056" spans="22:51"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100"/>
      <c r="AV1056" s="100"/>
      <c r="AW1056" s="100"/>
      <c r="AX1056" s="100"/>
      <c r="AY1056" s="100"/>
    </row>
    <row r="1057" spans="22:51"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100"/>
      <c r="AV1057" s="100"/>
      <c r="AW1057" s="100"/>
      <c r="AX1057" s="100"/>
      <c r="AY1057" s="100"/>
    </row>
    <row r="1058" spans="22:51"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100"/>
      <c r="AV1058" s="100"/>
      <c r="AW1058" s="100"/>
      <c r="AX1058" s="100"/>
      <c r="AY1058" s="100"/>
    </row>
    <row r="1059" spans="22:51"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100"/>
      <c r="AV1059" s="100"/>
      <c r="AW1059" s="100"/>
      <c r="AX1059" s="100"/>
      <c r="AY1059" s="100"/>
    </row>
    <row r="1060" spans="22:51"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100"/>
      <c r="AV1060" s="100"/>
      <c r="AW1060" s="100"/>
      <c r="AX1060" s="100"/>
      <c r="AY1060" s="100"/>
    </row>
    <row r="1061" spans="22:51"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100"/>
      <c r="AV1061" s="100"/>
      <c r="AW1061" s="100"/>
      <c r="AX1061" s="100"/>
      <c r="AY1061" s="100"/>
    </row>
    <row r="1062" spans="22:51"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100"/>
      <c r="AV1062" s="100"/>
      <c r="AW1062" s="100"/>
      <c r="AX1062" s="100"/>
      <c r="AY1062" s="100"/>
    </row>
    <row r="1063" spans="22:51"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100"/>
      <c r="AV1063" s="100"/>
      <c r="AW1063" s="100"/>
      <c r="AX1063" s="100"/>
      <c r="AY1063" s="100"/>
    </row>
    <row r="1064" spans="22:51"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100"/>
      <c r="AV1064" s="100"/>
      <c r="AW1064" s="100"/>
      <c r="AX1064" s="100"/>
      <c r="AY1064" s="100"/>
    </row>
    <row r="1065" spans="22:51"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100"/>
      <c r="AV1065" s="100"/>
      <c r="AW1065" s="100"/>
      <c r="AX1065" s="100"/>
      <c r="AY1065" s="100"/>
    </row>
    <row r="1066" spans="22:51"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100"/>
      <c r="AV1066" s="100"/>
      <c r="AW1066" s="100"/>
      <c r="AX1066" s="100"/>
      <c r="AY1066" s="100"/>
    </row>
    <row r="1067" spans="22:51"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100"/>
      <c r="AV1067" s="100"/>
      <c r="AW1067" s="100"/>
      <c r="AX1067" s="100"/>
      <c r="AY1067" s="100"/>
    </row>
    <row r="1068" spans="22:51"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100"/>
      <c r="AV1068" s="100"/>
      <c r="AW1068" s="100"/>
      <c r="AX1068" s="100"/>
      <c r="AY1068" s="100"/>
    </row>
    <row r="1069" spans="22:51"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100"/>
      <c r="AV1069" s="100"/>
      <c r="AW1069" s="100"/>
      <c r="AX1069" s="100"/>
      <c r="AY1069" s="100"/>
    </row>
    <row r="1070" spans="22:51"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100"/>
      <c r="AV1070" s="100"/>
      <c r="AW1070" s="100"/>
      <c r="AX1070" s="100"/>
      <c r="AY1070" s="100"/>
    </row>
    <row r="1071" spans="22:51"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100"/>
      <c r="AV1071" s="100"/>
      <c r="AW1071" s="100"/>
      <c r="AX1071" s="100"/>
      <c r="AY1071" s="100"/>
    </row>
    <row r="1072" spans="22:51"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100"/>
      <c r="AV1072" s="100"/>
      <c r="AW1072" s="100"/>
      <c r="AX1072" s="100"/>
      <c r="AY1072" s="100"/>
    </row>
    <row r="1073" spans="22:51"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100"/>
      <c r="AV1073" s="100"/>
      <c r="AW1073" s="100"/>
      <c r="AX1073" s="100"/>
      <c r="AY1073" s="100"/>
    </row>
    <row r="1074" spans="22:51"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100"/>
      <c r="AV1074" s="100"/>
      <c r="AW1074" s="100"/>
      <c r="AX1074" s="100"/>
      <c r="AY1074" s="100"/>
    </row>
    <row r="1075" spans="22:51"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100"/>
      <c r="AV1075" s="100"/>
      <c r="AW1075" s="100"/>
      <c r="AX1075" s="100"/>
      <c r="AY1075" s="100"/>
    </row>
    <row r="1076" spans="22:51"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100"/>
      <c r="AV1076" s="100"/>
      <c r="AW1076" s="100"/>
      <c r="AX1076" s="100"/>
      <c r="AY1076" s="100"/>
    </row>
    <row r="1077" spans="22:51"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100"/>
      <c r="AV1077" s="100"/>
      <c r="AW1077" s="100"/>
      <c r="AX1077" s="100"/>
      <c r="AY1077" s="100"/>
    </row>
    <row r="1078" spans="22:51"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100"/>
      <c r="AV1078" s="100"/>
      <c r="AW1078" s="100"/>
      <c r="AX1078" s="100"/>
      <c r="AY1078" s="100"/>
    </row>
    <row r="1079" spans="22:51"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100"/>
      <c r="AV1079" s="100"/>
      <c r="AW1079" s="100"/>
      <c r="AX1079" s="100"/>
      <c r="AY1079" s="100"/>
    </row>
    <row r="1080" spans="22:51"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100"/>
      <c r="AV1080" s="100"/>
      <c r="AW1080" s="100"/>
      <c r="AX1080" s="100"/>
      <c r="AY1080" s="100"/>
    </row>
    <row r="1081" spans="22:51"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100"/>
      <c r="AV1081" s="100"/>
      <c r="AW1081" s="100"/>
      <c r="AX1081" s="100"/>
      <c r="AY1081" s="100"/>
    </row>
    <row r="1082" spans="22:51"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100"/>
      <c r="AV1082" s="100"/>
      <c r="AW1082" s="100"/>
      <c r="AX1082" s="100"/>
      <c r="AY1082" s="100"/>
    </row>
    <row r="1083" spans="22:51"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100"/>
      <c r="AV1083" s="100"/>
      <c r="AW1083" s="100"/>
      <c r="AX1083" s="100"/>
      <c r="AY1083" s="100"/>
    </row>
    <row r="1084" spans="22:51"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100"/>
      <c r="AV1084" s="100"/>
      <c r="AW1084" s="100"/>
      <c r="AX1084" s="100"/>
      <c r="AY1084" s="100"/>
    </row>
    <row r="1085" spans="22:51"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100"/>
      <c r="AV1085" s="100"/>
      <c r="AW1085" s="100"/>
      <c r="AX1085" s="100"/>
      <c r="AY1085" s="100"/>
    </row>
    <row r="1086" spans="22:51"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100"/>
      <c r="AV1086" s="100"/>
      <c r="AW1086" s="100"/>
      <c r="AX1086" s="100"/>
      <c r="AY1086" s="100"/>
    </row>
    <row r="1087" spans="22:51"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100"/>
      <c r="AV1087" s="100"/>
      <c r="AW1087" s="100"/>
      <c r="AX1087" s="100"/>
      <c r="AY1087" s="100"/>
    </row>
    <row r="1088" spans="22:51"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100"/>
      <c r="AV1088" s="100"/>
      <c r="AW1088" s="100"/>
      <c r="AX1088" s="100"/>
      <c r="AY1088" s="100"/>
    </row>
    <row r="1089" spans="22:51"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100"/>
      <c r="AV1089" s="100"/>
      <c r="AW1089" s="100"/>
      <c r="AX1089" s="100"/>
      <c r="AY1089" s="100"/>
    </row>
    <row r="1090" spans="22:51"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100"/>
      <c r="AV1090" s="100"/>
      <c r="AW1090" s="100"/>
      <c r="AX1090" s="100"/>
      <c r="AY1090" s="100"/>
    </row>
    <row r="1091" spans="22:51"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100"/>
      <c r="AV1091" s="100"/>
      <c r="AW1091" s="100"/>
      <c r="AX1091" s="100"/>
      <c r="AY1091" s="100"/>
    </row>
    <row r="1092" spans="22:51"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100"/>
      <c r="AV1092" s="100"/>
      <c r="AW1092" s="100"/>
      <c r="AX1092" s="100"/>
      <c r="AY1092" s="100"/>
    </row>
    <row r="1093" spans="22:51"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100"/>
      <c r="AV1093" s="100"/>
      <c r="AW1093" s="100"/>
      <c r="AX1093" s="100"/>
      <c r="AY1093" s="100"/>
    </row>
    <row r="1094" spans="22:51"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100"/>
      <c r="AV1094" s="100"/>
      <c r="AW1094" s="100"/>
      <c r="AX1094" s="100"/>
      <c r="AY1094" s="100"/>
    </row>
    <row r="1095" spans="22:51"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100"/>
      <c r="AV1095" s="100"/>
      <c r="AW1095" s="100"/>
      <c r="AX1095" s="100"/>
      <c r="AY1095" s="100"/>
    </row>
    <row r="1096" spans="22:51"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100"/>
      <c r="AV1096" s="100"/>
      <c r="AW1096" s="100"/>
      <c r="AX1096" s="100"/>
      <c r="AY1096" s="100"/>
    </row>
    <row r="1097" spans="22:51"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100"/>
      <c r="AV1097" s="100"/>
      <c r="AW1097" s="100"/>
      <c r="AX1097" s="100"/>
      <c r="AY1097" s="100"/>
    </row>
    <row r="1098" spans="22:51"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100"/>
      <c r="AV1098" s="100"/>
      <c r="AW1098" s="100"/>
      <c r="AX1098" s="100"/>
      <c r="AY1098" s="100"/>
    </row>
    <row r="1099" spans="22:51"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100"/>
      <c r="AV1099" s="100"/>
      <c r="AW1099" s="100"/>
      <c r="AX1099" s="100"/>
      <c r="AY1099" s="100"/>
    </row>
    <row r="1100" spans="22:51"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100"/>
      <c r="AV1100" s="100"/>
      <c r="AW1100" s="100"/>
      <c r="AX1100" s="100"/>
      <c r="AY1100" s="100"/>
    </row>
    <row r="1101" spans="22:51"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100"/>
      <c r="AV1101" s="100"/>
      <c r="AW1101" s="100"/>
      <c r="AX1101" s="100"/>
      <c r="AY1101" s="100"/>
    </row>
    <row r="1102" spans="22:51"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100"/>
      <c r="AV1102" s="100"/>
      <c r="AW1102" s="100"/>
      <c r="AX1102" s="100"/>
      <c r="AY1102" s="100"/>
    </row>
    <row r="1103" spans="22:51"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100"/>
      <c r="AV1103" s="100"/>
      <c r="AW1103" s="100"/>
      <c r="AX1103" s="100"/>
      <c r="AY1103" s="100"/>
    </row>
    <row r="1104" spans="22:51"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100"/>
      <c r="AV1104" s="100"/>
      <c r="AW1104" s="100"/>
      <c r="AX1104" s="100"/>
      <c r="AY1104" s="100"/>
    </row>
    <row r="1105" spans="22:51"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100"/>
      <c r="AV1105" s="100"/>
      <c r="AW1105" s="100"/>
      <c r="AX1105" s="100"/>
      <c r="AY1105" s="100"/>
    </row>
    <row r="1106" spans="22:51"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100"/>
      <c r="AV1106" s="100"/>
      <c r="AW1106" s="100"/>
      <c r="AX1106" s="100"/>
      <c r="AY1106" s="100"/>
    </row>
    <row r="1107" spans="22:51"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100"/>
      <c r="AV1107" s="100"/>
      <c r="AW1107" s="100"/>
      <c r="AX1107" s="100"/>
      <c r="AY1107" s="100"/>
    </row>
    <row r="1108" spans="22:51"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100"/>
      <c r="AV1108" s="100"/>
      <c r="AW1108" s="100"/>
      <c r="AX1108" s="100"/>
      <c r="AY1108" s="100"/>
    </row>
    <row r="1109" spans="22:51"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100"/>
      <c r="AV1109" s="100"/>
      <c r="AW1109" s="100"/>
      <c r="AX1109" s="100"/>
      <c r="AY1109" s="100"/>
    </row>
    <row r="1110" spans="22:51"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100"/>
      <c r="AV1110" s="100"/>
      <c r="AW1110" s="100"/>
      <c r="AX1110" s="100"/>
      <c r="AY1110" s="100"/>
    </row>
    <row r="1111" spans="22:51"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100"/>
      <c r="AV1111" s="100"/>
      <c r="AW1111" s="100"/>
      <c r="AX1111" s="100"/>
      <c r="AY1111" s="100"/>
    </row>
    <row r="1112" spans="22:51"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100"/>
      <c r="AV1112" s="100"/>
      <c r="AW1112" s="100"/>
      <c r="AX1112" s="100"/>
      <c r="AY1112" s="100"/>
    </row>
    <row r="1113" spans="22:51"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100"/>
      <c r="AV1113" s="100"/>
      <c r="AW1113" s="100"/>
      <c r="AX1113" s="100"/>
      <c r="AY1113" s="100"/>
    </row>
    <row r="1114" spans="22:51"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100"/>
      <c r="AV1114" s="100"/>
      <c r="AW1114" s="100"/>
      <c r="AX1114" s="100"/>
      <c r="AY1114" s="100"/>
    </row>
    <row r="1115" spans="22:51"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100"/>
      <c r="AV1115" s="100"/>
      <c r="AW1115" s="100"/>
      <c r="AX1115" s="100"/>
      <c r="AY1115" s="100"/>
    </row>
    <row r="1116" spans="22:51"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100"/>
      <c r="AV1116" s="100"/>
      <c r="AW1116" s="100"/>
      <c r="AX1116" s="100"/>
      <c r="AY1116" s="100"/>
    </row>
    <row r="1117" spans="22:51"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100"/>
      <c r="AV1117" s="100"/>
      <c r="AW1117" s="100"/>
      <c r="AX1117" s="100"/>
      <c r="AY1117" s="100"/>
    </row>
    <row r="1118" spans="22:51"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100"/>
      <c r="AV1118" s="100"/>
      <c r="AW1118" s="100"/>
      <c r="AX1118" s="100"/>
      <c r="AY1118" s="100"/>
    </row>
    <row r="1119" spans="22:51"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100"/>
      <c r="AV1119" s="100"/>
      <c r="AW1119" s="100"/>
      <c r="AX1119" s="100"/>
      <c r="AY1119" s="100"/>
    </row>
    <row r="1120" spans="22:51"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100"/>
      <c r="AV1120" s="100"/>
      <c r="AW1120" s="100"/>
      <c r="AX1120" s="100"/>
      <c r="AY1120" s="100"/>
    </row>
    <row r="1121" spans="22:51"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100"/>
      <c r="AV1121" s="100"/>
      <c r="AW1121" s="100"/>
      <c r="AX1121" s="100"/>
      <c r="AY1121" s="100"/>
    </row>
    <row r="1122" spans="22:51"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100"/>
      <c r="AV1122" s="100"/>
      <c r="AW1122" s="100"/>
      <c r="AX1122" s="100"/>
      <c r="AY1122" s="100"/>
    </row>
    <row r="1123" spans="22:51"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100"/>
      <c r="AV1123" s="100"/>
      <c r="AW1123" s="100"/>
      <c r="AX1123" s="100"/>
      <c r="AY1123" s="100"/>
    </row>
    <row r="1124" spans="22:51"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100"/>
      <c r="AV1124" s="100"/>
      <c r="AW1124" s="100"/>
      <c r="AX1124" s="100"/>
      <c r="AY1124" s="100"/>
    </row>
    <row r="1125" spans="22:51"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100"/>
      <c r="AV1125" s="100"/>
      <c r="AW1125" s="100"/>
      <c r="AX1125" s="100"/>
      <c r="AY1125" s="100"/>
    </row>
    <row r="1126" spans="22:51"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100"/>
      <c r="AV1126" s="100"/>
      <c r="AW1126" s="100"/>
      <c r="AX1126" s="100"/>
      <c r="AY1126" s="100"/>
    </row>
    <row r="1127" spans="22:51"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100"/>
      <c r="AV1127" s="100"/>
      <c r="AW1127" s="100"/>
      <c r="AX1127" s="100"/>
      <c r="AY1127" s="100"/>
    </row>
    <row r="1128" spans="22:51"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100"/>
      <c r="AV1128" s="100"/>
      <c r="AW1128" s="100"/>
      <c r="AX1128" s="100"/>
      <c r="AY1128" s="100"/>
    </row>
    <row r="1129" spans="22:51"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100"/>
      <c r="AV1129" s="100"/>
      <c r="AW1129" s="100"/>
      <c r="AX1129" s="100"/>
      <c r="AY1129" s="100"/>
    </row>
    <row r="1130" spans="22:51"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100"/>
      <c r="AV1130" s="100"/>
      <c r="AW1130" s="100"/>
      <c r="AX1130" s="100"/>
      <c r="AY1130" s="100"/>
    </row>
    <row r="1131" spans="22:51"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100"/>
      <c r="AV1131" s="100"/>
      <c r="AW1131" s="100"/>
      <c r="AX1131" s="100"/>
      <c r="AY1131" s="100"/>
    </row>
    <row r="1132" spans="22:51"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100"/>
      <c r="AV1132" s="100"/>
      <c r="AW1132" s="100"/>
      <c r="AX1132" s="100"/>
      <c r="AY1132" s="100"/>
    </row>
    <row r="1133" spans="22:51"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100"/>
      <c r="AV1133" s="100"/>
      <c r="AW1133" s="100"/>
      <c r="AX1133" s="100"/>
      <c r="AY1133" s="100"/>
    </row>
    <row r="1134" spans="22:51"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100"/>
      <c r="AV1134" s="100"/>
      <c r="AW1134" s="100"/>
      <c r="AX1134" s="100"/>
      <c r="AY1134" s="100"/>
    </row>
    <row r="1135" spans="22:51"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100"/>
      <c r="AV1135" s="100"/>
      <c r="AW1135" s="100"/>
      <c r="AX1135" s="100"/>
      <c r="AY1135" s="100"/>
    </row>
    <row r="1136" spans="22:51"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100"/>
      <c r="AV1136" s="100"/>
      <c r="AW1136" s="100"/>
      <c r="AX1136" s="100"/>
      <c r="AY1136" s="100"/>
    </row>
    <row r="1137" spans="22:51"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100"/>
      <c r="AV1137" s="100"/>
      <c r="AW1137" s="100"/>
      <c r="AX1137" s="100"/>
      <c r="AY1137" s="100"/>
    </row>
    <row r="1138" spans="22:51"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100"/>
      <c r="AV1138" s="100"/>
      <c r="AW1138" s="100"/>
      <c r="AX1138" s="100"/>
      <c r="AY1138" s="100"/>
    </row>
    <row r="1139" spans="22:51"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100"/>
      <c r="AV1139" s="100"/>
      <c r="AW1139" s="100"/>
      <c r="AX1139" s="100"/>
      <c r="AY1139" s="100"/>
    </row>
    <row r="1140" spans="22:51"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100"/>
      <c r="AV1140" s="100"/>
      <c r="AW1140" s="100"/>
      <c r="AX1140" s="100"/>
      <c r="AY1140" s="100"/>
    </row>
    <row r="1141" spans="22:51"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100"/>
      <c r="AV1141" s="100"/>
      <c r="AW1141" s="100"/>
      <c r="AX1141" s="100"/>
      <c r="AY1141" s="100"/>
    </row>
    <row r="1142" spans="22:51"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100"/>
      <c r="AV1142" s="100"/>
      <c r="AW1142" s="100"/>
      <c r="AX1142" s="100"/>
      <c r="AY1142" s="100"/>
    </row>
    <row r="1143" spans="22:51"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100"/>
      <c r="AV1143" s="100"/>
      <c r="AW1143" s="100"/>
      <c r="AX1143" s="100"/>
      <c r="AY1143" s="100"/>
    </row>
    <row r="1144" spans="22:51"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100"/>
      <c r="AV1144" s="100"/>
      <c r="AW1144" s="100"/>
      <c r="AX1144" s="100"/>
      <c r="AY1144" s="100"/>
    </row>
    <row r="1145" spans="22:51"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100"/>
      <c r="AV1145" s="100"/>
      <c r="AW1145" s="100"/>
      <c r="AX1145" s="100"/>
      <c r="AY1145" s="100"/>
    </row>
    <row r="1146" spans="22:51"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100"/>
      <c r="AV1146" s="100"/>
      <c r="AW1146" s="100"/>
      <c r="AX1146" s="100"/>
      <c r="AY1146" s="100"/>
    </row>
    <row r="1147" spans="22:51"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100"/>
      <c r="AV1147" s="100"/>
      <c r="AW1147" s="100"/>
      <c r="AX1147" s="100"/>
      <c r="AY1147" s="100"/>
    </row>
    <row r="1148" spans="22:51"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100"/>
      <c r="AV1148" s="100"/>
      <c r="AW1148" s="100"/>
      <c r="AX1148" s="100"/>
      <c r="AY1148" s="100"/>
    </row>
    <row r="1149" spans="22:51"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100"/>
      <c r="AV1149" s="100"/>
      <c r="AW1149" s="100"/>
      <c r="AX1149" s="100"/>
      <c r="AY1149" s="100"/>
    </row>
    <row r="1150" spans="22:51"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100"/>
      <c r="AV1150" s="100"/>
      <c r="AW1150" s="100"/>
      <c r="AX1150" s="100"/>
      <c r="AY1150" s="100"/>
    </row>
    <row r="1151" spans="22:51"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100"/>
      <c r="AV1151" s="100"/>
      <c r="AW1151" s="100"/>
      <c r="AX1151" s="100"/>
      <c r="AY1151" s="100"/>
    </row>
    <row r="1152" spans="22:51"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100"/>
      <c r="AV1152" s="100"/>
      <c r="AW1152" s="100"/>
      <c r="AX1152" s="100"/>
      <c r="AY1152" s="100"/>
    </row>
    <row r="1153" spans="22:51"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100"/>
      <c r="AV1153" s="100"/>
      <c r="AW1153" s="100"/>
      <c r="AX1153" s="100"/>
      <c r="AY1153" s="100"/>
    </row>
    <row r="1154" spans="22:51"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100"/>
      <c r="AV1154" s="100"/>
      <c r="AW1154" s="100"/>
      <c r="AX1154" s="100"/>
      <c r="AY1154" s="100"/>
    </row>
    <row r="1155" spans="22:51"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100"/>
      <c r="AV1155" s="100"/>
      <c r="AW1155" s="100"/>
      <c r="AX1155" s="100"/>
      <c r="AY1155" s="100"/>
    </row>
    <row r="1156" spans="22:51"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100"/>
      <c r="AV1156" s="100"/>
      <c r="AW1156" s="100"/>
      <c r="AX1156" s="100"/>
      <c r="AY1156" s="100"/>
    </row>
    <row r="1157" spans="22:51"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100"/>
      <c r="AV1157" s="100"/>
      <c r="AW1157" s="100"/>
      <c r="AX1157" s="100"/>
      <c r="AY1157" s="100"/>
    </row>
    <row r="1158" spans="22:51"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100"/>
      <c r="AV1158" s="100"/>
      <c r="AW1158" s="100"/>
      <c r="AX1158" s="100"/>
      <c r="AY1158" s="100"/>
    </row>
    <row r="1159" spans="22:51"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100"/>
      <c r="AV1159" s="100"/>
      <c r="AW1159" s="100"/>
      <c r="AX1159" s="100"/>
      <c r="AY1159" s="100"/>
    </row>
    <row r="1160" spans="22:51"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100"/>
      <c r="AV1160" s="100"/>
      <c r="AW1160" s="100"/>
      <c r="AX1160" s="100"/>
      <c r="AY1160" s="100"/>
    </row>
    <row r="1161" spans="22:51"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100"/>
      <c r="AV1161" s="100"/>
      <c r="AW1161" s="100"/>
      <c r="AX1161" s="100"/>
      <c r="AY1161" s="100"/>
    </row>
    <row r="1162" spans="22:51"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100"/>
      <c r="AV1162" s="100"/>
      <c r="AW1162" s="100"/>
      <c r="AX1162" s="100"/>
      <c r="AY1162" s="100"/>
    </row>
    <row r="1163" spans="22:51"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100"/>
      <c r="AV1163" s="100"/>
      <c r="AW1163" s="100"/>
      <c r="AX1163" s="100"/>
      <c r="AY1163" s="100"/>
    </row>
    <row r="1164" spans="22:51"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100"/>
      <c r="AV1164" s="100"/>
      <c r="AW1164" s="100"/>
      <c r="AX1164" s="100"/>
      <c r="AY1164" s="100"/>
    </row>
    <row r="1165" spans="22:51"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100"/>
      <c r="AV1165" s="100"/>
      <c r="AW1165" s="100"/>
      <c r="AX1165" s="100"/>
      <c r="AY1165" s="100"/>
    </row>
    <row r="1166" spans="22:51"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100"/>
      <c r="AV1166" s="100"/>
      <c r="AW1166" s="100"/>
      <c r="AX1166" s="100"/>
      <c r="AY1166" s="100"/>
    </row>
    <row r="1167" spans="22:51"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100"/>
      <c r="AV1167" s="100"/>
      <c r="AW1167" s="100"/>
      <c r="AX1167" s="100"/>
      <c r="AY1167" s="100"/>
    </row>
    <row r="1168" spans="22:51"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100"/>
      <c r="AV1168" s="100"/>
      <c r="AW1168" s="100"/>
      <c r="AX1168" s="100"/>
      <c r="AY1168" s="100"/>
    </row>
    <row r="1169" spans="22:51"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100"/>
      <c r="AV1169" s="100"/>
      <c r="AW1169" s="100"/>
      <c r="AX1169" s="100"/>
      <c r="AY1169" s="100"/>
    </row>
    <row r="1170" spans="22:51"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100"/>
      <c r="AV1170" s="100"/>
      <c r="AW1170" s="100"/>
      <c r="AX1170" s="100"/>
      <c r="AY1170" s="100"/>
    </row>
    <row r="1171" spans="22:51"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100"/>
      <c r="AV1171" s="100"/>
      <c r="AW1171" s="100"/>
      <c r="AX1171" s="100"/>
      <c r="AY1171" s="100"/>
    </row>
    <row r="1172" spans="22:51"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100"/>
      <c r="AV1172" s="100"/>
      <c r="AW1172" s="100"/>
      <c r="AX1172" s="100"/>
      <c r="AY1172" s="100"/>
    </row>
    <row r="1173" spans="22:51"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100"/>
      <c r="AV1173" s="100"/>
      <c r="AW1173" s="100"/>
      <c r="AX1173" s="100"/>
      <c r="AY1173" s="100"/>
    </row>
    <row r="1174" spans="22:51"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100"/>
      <c r="AV1174" s="100"/>
      <c r="AW1174" s="100"/>
      <c r="AX1174" s="100"/>
      <c r="AY1174" s="100"/>
    </row>
    <row r="1175" spans="22:51"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100"/>
      <c r="AV1175" s="100"/>
      <c r="AW1175" s="100"/>
      <c r="AX1175" s="100"/>
      <c r="AY1175" s="100"/>
    </row>
    <row r="1176" spans="22:51"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100"/>
      <c r="AV1176" s="100"/>
      <c r="AW1176" s="100"/>
      <c r="AX1176" s="100"/>
      <c r="AY1176" s="100"/>
    </row>
    <row r="1177" spans="22:51"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100"/>
      <c r="AV1177" s="100"/>
      <c r="AW1177" s="100"/>
      <c r="AX1177" s="100"/>
      <c r="AY1177" s="100"/>
    </row>
    <row r="1178" spans="22:51"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100"/>
      <c r="AV1178" s="100"/>
      <c r="AW1178" s="100"/>
      <c r="AX1178" s="100"/>
      <c r="AY1178" s="100"/>
    </row>
    <row r="1179" spans="22:51"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100"/>
      <c r="AV1179" s="100"/>
      <c r="AW1179" s="100"/>
      <c r="AX1179" s="100"/>
      <c r="AY1179" s="100"/>
    </row>
    <row r="1180" spans="22:51"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100"/>
      <c r="AV1180" s="100"/>
      <c r="AW1180" s="100"/>
      <c r="AX1180" s="100"/>
      <c r="AY1180" s="100"/>
    </row>
    <row r="1181" spans="22:51"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100"/>
      <c r="AV1181" s="100"/>
      <c r="AW1181" s="100"/>
      <c r="AX1181" s="100"/>
      <c r="AY1181" s="100"/>
    </row>
    <row r="1182" spans="22:51"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100"/>
      <c r="AV1182" s="100"/>
      <c r="AW1182" s="100"/>
      <c r="AX1182" s="100"/>
      <c r="AY1182" s="100"/>
    </row>
    <row r="1183" spans="22:51"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100"/>
      <c r="AV1183" s="100"/>
      <c r="AW1183" s="100"/>
      <c r="AX1183" s="100"/>
      <c r="AY1183" s="100"/>
    </row>
    <row r="1184" spans="22:51"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100"/>
      <c r="AV1184" s="100"/>
      <c r="AW1184" s="100"/>
      <c r="AX1184" s="100"/>
      <c r="AY1184" s="100"/>
    </row>
    <row r="1185" spans="22:51"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100"/>
      <c r="AV1185" s="100"/>
      <c r="AW1185" s="100"/>
      <c r="AX1185" s="100"/>
      <c r="AY1185" s="100"/>
    </row>
    <row r="1186" spans="22:51"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100"/>
      <c r="AV1186" s="100"/>
      <c r="AW1186" s="100"/>
      <c r="AX1186" s="100"/>
      <c r="AY1186" s="100"/>
    </row>
    <row r="1187" spans="22:51"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100"/>
      <c r="AV1187" s="100"/>
      <c r="AW1187" s="100"/>
      <c r="AX1187" s="100"/>
      <c r="AY1187" s="100"/>
    </row>
    <row r="1188" spans="22:51"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100"/>
      <c r="AV1188" s="100"/>
      <c r="AW1188" s="100"/>
      <c r="AX1188" s="100"/>
      <c r="AY1188" s="100"/>
    </row>
    <row r="1189" spans="22:51"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100"/>
      <c r="AV1189" s="100"/>
      <c r="AW1189" s="100"/>
      <c r="AX1189" s="100"/>
      <c r="AY1189" s="100"/>
    </row>
    <row r="1190" spans="22:51"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100"/>
      <c r="AV1190" s="100"/>
      <c r="AW1190" s="100"/>
      <c r="AX1190" s="100"/>
      <c r="AY1190" s="100"/>
    </row>
    <row r="1191" spans="22:51"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100"/>
      <c r="AV1191" s="100"/>
      <c r="AW1191" s="100"/>
      <c r="AX1191" s="100"/>
      <c r="AY1191" s="100"/>
    </row>
    <row r="1192" spans="22:51"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100"/>
      <c r="AV1192" s="100"/>
      <c r="AW1192" s="100"/>
      <c r="AX1192" s="100"/>
      <c r="AY1192" s="100"/>
    </row>
    <row r="1193" spans="22:51"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100"/>
      <c r="AV1193" s="100"/>
      <c r="AW1193" s="100"/>
      <c r="AX1193" s="100"/>
      <c r="AY1193" s="100"/>
    </row>
    <row r="1194" spans="22:51"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100"/>
      <c r="AV1194" s="100"/>
      <c r="AW1194" s="100"/>
      <c r="AX1194" s="100"/>
      <c r="AY1194" s="100"/>
    </row>
    <row r="1195" spans="22:51"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100"/>
      <c r="AV1195" s="100"/>
      <c r="AW1195" s="100"/>
      <c r="AX1195" s="100"/>
      <c r="AY1195" s="100"/>
    </row>
    <row r="1196" spans="22:51"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100"/>
      <c r="AV1196" s="100"/>
      <c r="AW1196" s="100"/>
      <c r="AX1196" s="100"/>
      <c r="AY1196" s="100"/>
    </row>
    <row r="1197" spans="22:51"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100"/>
      <c r="AV1197" s="100"/>
      <c r="AW1197" s="100"/>
      <c r="AX1197" s="100"/>
      <c r="AY1197" s="100"/>
    </row>
    <row r="1198" spans="22:51"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100"/>
      <c r="AV1198" s="100"/>
      <c r="AW1198" s="100"/>
      <c r="AX1198" s="100"/>
      <c r="AY1198" s="100"/>
    </row>
    <row r="1199" spans="22:51"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100"/>
      <c r="AV1199" s="100"/>
      <c r="AW1199" s="100"/>
      <c r="AX1199" s="100"/>
      <c r="AY1199" s="100"/>
    </row>
    <row r="1200" spans="22:51"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100"/>
      <c r="AV1200" s="100"/>
      <c r="AW1200" s="100"/>
      <c r="AX1200" s="100"/>
      <c r="AY1200" s="100"/>
    </row>
    <row r="1201" spans="22:51"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100"/>
      <c r="AV1201" s="100"/>
      <c r="AW1201" s="100"/>
      <c r="AX1201" s="100"/>
      <c r="AY1201" s="100"/>
    </row>
    <row r="1202" spans="22:51"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100"/>
      <c r="AV1202" s="100"/>
      <c r="AW1202" s="100"/>
      <c r="AX1202" s="100"/>
      <c r="AY1202" s="100"/>
    </row>
    <row r="1203" spans="22:51"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100"/>
      <c r="AV1203" s="100"/>
      <c r="AW1203" s="100"/>
      <c r="AX1203" s="100"/>
      <c r="AY1203" s="100"/>
    </row>
    <row r="1204" spans="22:51"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100"/>
      <c r="AV1204" s="100"/>
      <c r="AW1204" s="100"/>
      <c r="AX1204" s="100"/>
      <c r="AY1204" s="100"/>
    </row>
    <row r="1205" spans="22:51"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100"/>
      <c r="AV1205" s="100"/>
      <c r="AW1205" s="100"/>
      <c r="AX1205" s="100"/>
      <c r="AY1205" s="100"/>
    </row>
    <row r="1206" spans="22:51"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100"/>
      <c r="AV1206" s="100"/>
      <c r="AW1206" s="100"/>
      <c r="AX1206" s="100"/>
      <c r="AY1206" s="100"/>
    </row>
    <row r="1207" spans="22:51"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100"/>
      <c r="AV1207" s="100"/>
      <c r="AW1207" s="100"/>
      <c r="AX1207" s="100"/>
      <c r="AY1207" s="100"/>
    </row>
    <row r="1208" spans="22:51"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100"/>
      <c r="AV1208" s="100"/>
      <c r="AW1208" s="100"/>
      <c r="AX1208" s="100"/>
      <c r="AY1208" s="100"/>
    </row>
    <row r="1209" spans="22:51"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100"/>
      <c r="AV1209" s="100"/>
      <c r="AW1209" s="100"/>
      <c r="AX1209" s="100"/>
      <c r="AY1209" s="100"/>
    </row>
    <row r="1210" spans="22:51"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100"/>
      <c r="AV1210" s="100"/>
      <c r="AW1210" s="100"/>
      <c r="AX1210" s="100"/>
      <c r="AY1210" s="100"/>
    </row>
    <row r="1211" spans="22:51"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100"/>
      <c r="AV1211" s="100"/>
      <c r="AW1211" s="100"/>
      <c r="AX1211" s="100"/>
      <c r="AY1211" s="100"/>
    </row>
    <row r="1212" spans="22:51"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100"/>
      <c r="AV1212" s="100"/>
      <c r="AW1212" s="100"/>
      <c r="AX1212" s="100"/>
      <c r="AY1212" s="100"/>
    </row>
    <row r="1213" spans="22:51"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100"/>
      <c r="AV1213" s="100"/>
      <c r="AW1213" s="100"/>
      <c r="AX1213" s="100"/>
      <c r="AY1213" s="100"/>
    </row>
    <row r="1214" spans="22:51"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100"/>
      <c r="AV1214" s="100"/>
      <c r="AW1214" s="100"/>
      <c r="AX1214" s="100"/>
      <c r="AY1214" s="100"/>
    </row>
    <row r="1215" spans="22:51"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100"/>
      <c r="AV1215" s="100"/>
      <c r="AW1215" s="100"/>
      <c r="AX1215" s="100"/>
      <c r="AY1215" s="100"/>
    </row>
    <row r="1216" spans="22:51"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100"/>
      <c r="AV1216" s="100"/>
      <c r="AW1216" s="100"/>
      <c r="AX1216" s="100"/>
      <c r="AY1216" s="100"/>
    </row>
    <row r="1217" spans="22:51"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100"/>
      <c r="AV1217" s="100"/>
      <c r="AW1217" s="100"/>
      <c r="AX1217" s="100"/>
      <c r="AY1217" s="100"/>
    </row>
    <row r="1218" spans="22:51"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100"/>
      <c r="AV1218" s="100"/>
      <c r="AW1218" s="100"/>
      <c r="AX1218" s="100"/>
      <c r="AY1218" s="100"/>
    </row>
    <row r="1219" spans="22:51"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100"/>
      <c r="AV1219" s="100"/>
      <c r="AW1219" s="100"/>
      <c r="AX1219" s="100"/>
      <c r="AY1219" s="100"/>
    </row>
    <row r="1220" spans="22:51"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100"/>
      <c r="AV1220" s="100"/>
      <c r="AW1220" s="100"/>
      <c r="AX1220" s="100"/>
      <c r="AY1220" s="100"/>
    </row>
    <row r="1221" spans="22:51"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100"/>
      <c r="AV1221" s="100"/>
      <c r="AW1221" s="100"/>
      <c r="AX1221" s="100"/>
      <c r="AY1221" s="100"/>
    </row>
    <row r="1222" spans="22:51"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100"/>
      <c r="AV1222" s="100"/>
      <c r="AW1222" s="100"/>
      <c r="AX1222" s="100"/>
      <c r="AY1222" s="100"/>
    </row>
    <row r="1223" spans="22:51"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100"/>
      <c r="AV1223" s="100"/>
      <c r="AW1223" s="100"/>
      <c r="AX1223" s="100"/>
      <c r="AY1223" s="100"/>
    </row>
    <row r="1224" spans="22:51"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100"/>
      <c r="AV1224" s="100"/>
      <c r="AW1224" s="100"/>
      <c r="AX1224" s="100"/>
      <c r="AY1224" s="100"/>
    </row>
    <row r="1225" spans="22:51"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100"/>
      <c r="AV1225" s="100"/>
      <c r="AW1225" s="100"/>
      <c r="AX1225" s="100"/>
      <c r="AY1225" s="100"/>
    </row>
    <row r="1226" spans="22:51"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100"/>
      <c r="AV1226" s="100"/>
      <c r="AW1226" s="100"/>
      <c r="AX1226" s="100"/>
      <c r="AY1226" s="100"/>
    </row>
    <row r="1227" spans="22:51"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100"/>
      <c r="AV1227" s="100"/>
      <c r="AW1227" s="100"/>
      <c r="AX1227" s="100"/>
      <c r="AY1227" s="100"/>
    </row>
    <row r="1228" spans="22:51"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100"/>
      <c r="AV1228" s="100"/>
      <c r="AW1228" s="100"/>
      <c r="AX1228" s="100"/>
      <c r="AY1228" s="100"/>
    </row>
    <row r="1229" spans="22:51"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100"/>
      <c r="AV1229" s="100"/>
      <c r="AW1229" s="100"/>
      <c r="AX1229" s="100"/>
      <c r="AY1229" s="100"/>
    </row>
    <row r="1230" spans="22:51"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100"/>
      <c r="AV1230" s="100"/>
      <c r="AW1230" s="100"/>
      <c r="AX1230" s="100"/>
      <c r="AY1230" s="100"/>
    </row>
    <row r="1231" spans="22:51"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100"/>
      <c r="AV1231" s="100"/>
      <c r="AW1231" s="100"/>
      <c r="AX1231" s="100"/>
      <c r="AY1231" s="100"/>
    </row>
    <row r="1232" spans="22:51"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100"/>
      <c r="AV1232" s="100"/>
      <c r="AW1232" s="100"/>
      <c r="AX1232" s="100"/>
      <c r="AY1232" s="100"/>
    </row>
    <row r="1233" spans="37:51"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100"/>
      <c r="AV1233" s="100"/>
      <c r="AW1233" s="100"/>
      <c r="AX1233" s="100"/>
      <c r="AY1233" s="100"/>
    </row>
    <row r="1234" spans="37:51"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100"/>
      <c r="AV1234" s="100"/>
      <c r="AW1234" s="100"/>
      <c r="AX1234" s="100"/>
      <c r="AY1234" s="100"/>
    </row>
    <row r="1235" spans="37:51"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100"/>
      <c r="AV1235" s="100"/>
      <c r="AW1235" s="100"/>
      <c r="AX1235" s="100"/>
      <c r="AY1235" s="100"/>
    </row>
    <row r="1236" spans="37:51"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100"/>
      <c r="AV1236" s="100"/>
      <c r="AW1236" s="100"/>
      <c r="AX1236" s="100"/>
      <c r="AY1236" s="100"/>
    </row>
    <row r="1237" spans="37:51"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100"/>
      <c r="AV1237" s="100"/>
      <c r="AW1237" s="100"/>
      <c r="AX1237" s="100"/>
      <c r="AY1237" s="100"/>
    </row>
    <row r="1238" spans="37:51"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100"/>
      <c r="AV1238" s="100"/>
      <c r="AW1238" s="100"/>
      <c r="AX1238" s="100"/>
      <c r="AY1238" s="100"/>
    </row>
    <row r="1239" spans="37:51"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100"/>
      <c r="AV1239" s="100"/>
      <c r="AW1239" s="100"/>
      <c r="AX1239" s="100"/>
      <c r="AY1239" s="100"/>
    </row>
    <row r="1240" spans="37:51"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100"/>
      <c r="AV1240" s="100"/>
      <c r="AW1240" s="100"/>
      <c r="AX1240" s="100"/>
      <c r="AY1240" s="100"/>
    </row>
    <row r="1241" spans="37:51"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100"/>
      <c r="AV1241" s="100"/>
      <c r="AW1241" s="100"/>
      <c r="AX1241" s="100"/>
      <c r="AY1241" s="100"/>
    </row>
    <row r="1242" spans="37:51"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100"/>
      <c r="AV1242" s="100"/>
      <c r="AW1242" s="100"/>
      <c r="AX1242" s="100"/>
      <c r="AY1242" s="100"/>
    </row>
    <row r="1243" spans="37:51"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100"/>
      <c r="AV1243" s="100"/>
      <c r="AW1243" s="100"/>
      <c r="AX1243" s="100"/>
      <c r="AY1243" s="100"/>
    </row>
    <row r="1244" spans="37:51"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100"/>
      <c r="AV1244" s="100"/>
      <c r="AW1244" s="100"/>
      <c r="AX1244" s="100"/>
      <c r="AY1244" s="100"/>
    </row>
    <row r="1245" spans="37:51"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100"/>
      <c r="AV1245" s="100"/>
      <c r="AW1245" s="100"/>
      <c r="AX1245" s="100"/>
      <c r="AY1245" s="100"/>
    </row>
    <row r="1246" spans="37:51"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100"/>
      <c r="AV1246" s="100"/>
      <c r="AW1246" s="100"/>
      <c r="AX1246" s="100"/>
      <c r="AY1246" s="100"/>
    </row>
    <row r="1247" spans="37:51"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100"/>
      <c r="AV1247" s="100"/>
      <c r="AW1247" s="100"/>
      <c r="AX1247" s="100"/>
      <c r="AY1247" s="100"/>
    </row>
    <row r="1248" spans="37:51"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100"/>
      <c r="AV1248" s="100"/>
      <c r="AW1248" s="100"/>
      <c r="AX1248" s="100"/>
      <c r="AY1248" s="100"/>
    </row>
    <row r="1249" spans="37:51"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100"/>
      <c r="AV1249" s="100"/>
      <c r="AW1249" s="100"/>
      <c r="AX1249" s="100"/>
      <c r="AY1249" s="100"/>
    </row>
    <row r="1250" spans="37:51"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100"/>
      <c r="AV1250" s="100"/>
      <c r="AW1250" s="100"/>
      <c r="AX1250" s="100"/>
      <c r="AY1250" s="100"/>
    </row>
    <row r="1251" spans="37:51"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100"/>
      <c r="AV1251" s="100"/>
      <c r="AW1251" s="100"/>
      <c r="AX1251" s="100"/>
      <c r="AY1251" s="100"/>
    </row>
    <row r="1252" spans="37:51"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100"/>
      <c r="AV1252" s="100"/>
      <c r="AW1252" s="100"/>
      <c r="AX1252" s="100"/>
      <c r="AY1252" s="100"/>
    </row>
    <row r="1253" spans="37:51"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100"/>
      <c r="AV1253" s="100"/>
      <c r="AW1253" s="100"/>
      <c r="AX1253" s="100"/>
      <c r="AY1253" s="100"/>
    </row>
    <row r="1254" spans="37:51"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100"/>
      <c r="AV1254" s="100"/>
      <c r="AW1254" s="100"/>
      <c r="AX1254" s="100"/>
      <c r="AY1254" s="100"/>
    </row>
    <row r="1255" spans="37:51"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100"/>
      <c r="AV1255" s="100"/>
      <c r="AW1255" s="100"/>
      <c r="AX1255" s="100"/>
      <c r="AY1255" s="100"/>
    </row>
    <row r="1256" spans="37:51"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100"/>
      <c r="AV1256" s="100"/>
      <c r="AW1256" s="100"/>
      <c r="AX1256" s="100"/>
      <c r="AY1256" s="100"/>
    </row>
    <row r="1257" spans="37:51"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100"/>
      <c r="AV1257" s="100"/>
      <c r="AW1257" s="100"/>
      <c r="AX1257" s="100"/>
      <c r="AY1257" s="100"/>
    </row>
    <row r="1258" spans="37:51"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100"/>
      <c r="AV1258" s="100"/>
      <c r="AW1258" s="100"/>
      <c r="AX1258" s="100"/>
      <c r="AY1258" s="100"/>
    </row>
    <row r="1259" spans="37:51"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100"/>
      <c r="AV1259" s="100"/>
      <c r="AW1259" s="100"/>
      <c r="AX1259" s="100"/>
      <c r="AY1259" s="100"/>
    </row>
    <row r="1260" spans="37:51"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100"/>
      <c r="AV1260" s="100"/>
      <c r="AW1260" s="100"/>
      <c r="AX1260" s="100"/>
      <c r="AY1260" s="100"/>
    </row>
    <row r="1261" spans="37:51"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100"/>
      <c r="AV1261" s="100"/>
      <c r="AW1261" s="100"/>
      <c r="AX1261" s="100"/>
      <c r="AY1261" s="100"/>
    </row>
    <row r="1262" spans="37:51"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100"/>
      <c r="AV1262" s="100"/>
      <c r="AW1262" s="100"/>
      <c r="AX1262" s="100"/>
      <c r="AY1262" s="100"/>
    </row>
    <row r="1263" spans="37:51"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100"/>
      <c r="AV1263" s="100"/>
      <c r="AW1263" s="100"/>
      <c r="AX1263" s="100"/>
      <c r="AY1263" s="100"/>
    </row>
    <row r="1264" spans="37:51"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100"/>
      <c r="AV1264" s="100"/>
      <c r="AW1264" s="100"/>
      <c r="AX1264" s="100"/>
      <c r="AY1264" s="100"/>
    </row>
    <row r="1265" spans="37:51"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100"/>
      <c r="AV1265" s="100"/>
      <c r="AW1265" s="100"/>
      <c r="AX1265" s="100"/>
      <c r="AY1265" s="100"/>
    </row>
    <row r="1266" spans="37:51"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100"/>
      <c r="AV1266" s="100"/>
      <c r="AW1266" s="100"/>
      <c r="AX1266" s="100"/>
      <c r="AY1266" s="100"/>
    </row>
    <row r="1267" spans="37:51"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100"/>
      <c r="AV1267" s="100"/>
      <c r="AW1267" s="100"/>
      <c r="AX1267" s="100"/>
      <c r="AY1267" s="100"/>
    </row>
    <row r="1268" spans="37:51"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100"/>
      <c r="AV1268" s="100"/>
      <c r="AW1268" s="100"/>
      <c r="AX1268" s="100"/>
      <c r="AY1268" s="100"/>
    </row>
    <row r="1269" spans="37:51"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100"/>
      <c r="AV1269" s="100"/>
      <c r="AW1269" s="100"/>
      <c r="AX1269" s="100"/>
      <c r="AY1269" s="100"/>
    </row>
    <row r="1270" spans="37:51"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100"/>
      <c r="AV1270" s="100"/>
      <c r="AW1270" s="100"/>
      <c r="AX1270" s="100"/>
      <c r="AY1270" s="100"/>
    </row>
    <row r="1271" spans="37:51"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100"/>
      <c r="AV1271" s="100"/>
      <c r="AW1271" s="100"/>
      <c r="AX1271" s="100"/>
      <c r="AY1271" s="100"/>
    </row>
    <row r="1272" spans="37:51"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100"/>
      <c r="AV1272" s="100"/>
      <c r="AW1272" s="100"/>
      <c r="AX1272" s="100"/>
      <c r="AY1272" s="100"/>
    </row>
    <row r="1273" spans="37:51"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100"/>
      <c r="AV1273" s="100"/>
      <c r="AW1273" s="100"/>
      <c r="AX1273" s="100"/>
      <c r="AY1273" s="100"/>
    </row>
    <row r="1274" spans="37:51"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100"/>
      <c r="AV1274" s="100"/>
      <c r="AW1274" s="100"/>
      <c r="AX1274" s="100"/>
      <c r="AY1274" s="100"/>
    </row>
    <row r="1275" spans="37:51"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100"/>
      <c r="AV1275" s="100"/>
      <c r="AW1275" s="100"/>
      <c r="AX1275" s="100"/>
      <c r="AY1275" s="100"/>
    </row>
    <row r="1276" spans="37:51"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100"/>
      <c r="AV1276" s="100"/>
      <c r="AW1276" s="100"/>
      <c r="AX1276" s="100"/>
      <c r="AY1276" s="100"/>
    </row>
    <row r="1277" spans="37:51"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100"/>
      <c r="AV1277" s="100"/>
      <c r="AW1277" s="100"/>
      <c r="AX1277" s="100"/>
      <c r="AY1277" s="100"/>
    </row>
    <row r="1278" spans="37:51"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100"/>
      <c r="AV1278" s="100"/>
      <c r="AW1278" s="100"/>
      <c r="AX1278" s="100"/>
      <c r="AY1278" s="100"/>
    </row>
    <row r="1279" spans="37:51"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100"/>
      <c r="AV1279" s="100"/>
      <c r="AW1279" s="100"/>
      <c r="AX1279" s="100"/>
      <c r="AY1279" s="100"/>
    </row>
    <row r="1280" spans="37:51"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100"/>
      <c r="AV1280" s="100"/>
      <c r="AW1280" s="100"/>
      <c r="AX1280" s="100"/>
      <c r="AY1280" s="100"/>
    </row>
    <row r="1281" spans="37:51"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100"/>
      <c r="AV1281" s="100"/>
      <c r="AW1281" s="100"/>
      <c r="AX1281" s="100"/>
      <c r="AY1281" s="100"/>
    </row>
    <row r="1282" spans="37:51"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100"/>
      <c r="AV1282" s="100"/>
      <c r="AW1282" s="100"/>
      <c r="AX1282" s="100"/>
      <c r="AY1282" s="100"/>
    </row>
    <row r="1283" spans="37:51"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100"/>
      <c r="AV1283" s="100"/>
      <c r="AW1283" s="100"/>
      <c r="AX1283" s="100"/>
      <c r="AY1283" s="100"/>
    </row>
    <row r="1284" spans="37:51"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100"/>
      <c r="AV1284" s="100"/>
      <c r="AW1284" s="100"/>
      <c r="AX1284" s="100"/>
      <c r="AY1284" s="100"/>
    </row>
    <row r="1285" spans="37:51"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100"/>
      <c r="AV1285" s="100"/>
      <c r="AW1285" s="100"/>
      <c r="AX1285" s="100"/>
      <c r="AY1285" s="100"/>
    </row>
    <row r="1286" spans="37:51"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100"/>
      <c r="AV1286" s="100"/>
      <c r="AW1286" s="100"/>
      <c r="AX1286" s="100"/>
      <c r="AY1286" s="100"/>
    </row>
    <row r="1287" spans="37:51"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100"/>
      <c r="AV1287" s="100"/>
      <c r="AW1287" s="100"/>
      <c r="AX1287" s="100"/>
      <c r="AY1287" s="100"/>
    </row>
    <row r="1288" spans="37:51"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100"/>
      <c r="AV1288" s="100"/>
      <c r="AW1288" s="100"/>
      <c r="AX1288" s="100"/>
      <c r="AY1288" s="100"/>
    </row>
    <row r="1289" spans="37:51"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100"/>
      <c r="AV1289" s="100"/>
      <c r="AW1289" s="100"/>
      <c r="AX1289" s="100"/>
      <c r="AY1289" s="100"/>
    </row>
    <row r="1290" spans="37:51"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100"/>
      <c r="AV1290" s="100"/>
      <c r="AW1290" s="100"/>
      <c r="AX1290" s="100"/>
      <c r="AY1290" s="100"/>
    </row>
    <row r="1291" spans="37:51"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100"/>
      <c r="AV1291" s="100"/>
      <c r="AW1291" s="100"/>
      <c r="AX1291" s="100"/>
      <c r="AY1291" s="100"/>
    </row>
    <row r="1292" spans="37:51"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100"/>
      <c r="AV1292" s="100"/>
      <c r="AW1292" s="100"/>
      <c r="AX1292" s="100"/>
      <c r="AY1292" s="100"/>
    </row>
    <row r="1293" spans="37:51"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100"/>
      <c r="AV1293" s="100"/>
      <c r="AW1293" s="100"/>
      <c r="AX1293" s="100"/>
      <c r="AY1293" s="100"/>
    </row>
    <row r="1294" spans="37:51"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100"/>
      <c r="AV1294" s="100"/>
      <c r="AW1294" s="100"/>
      <c r="AX1294" s="100"/>
      <c r="AY1294" s="100"/>
    </row>
    <row r="1295" spans="37:51"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100"/>
      <c r="AV1295" s="100"/>
      <c r="AW1295" s="100"/>
      <c r="AX1295" s="100"/>
      <c r="AY1295" s="100"/>
    </row>
    <row r="1296" spans="37:51"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100"/>
      <c r="AV1296" s="100"/>
      <c r="AW1296" s="100"/>
      <c r="AX1296" s="100"/>
      <c r="AY1296" s="100"/>
    </row>
    <row r="1297" spans="37:51"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100"/>
      <c r="AV1297" s="100"/>
      <c r="AW1297" s="100"/>
      <c r="AX1297" s="100"/>
      <c r="AY1297" s="100"/>
    </row>
    <row r="1298" spans="37:51"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100"/>
      <c r="AV1298" s="100"/>
      <c r="AW1298" s="100"/>
      <c r="AX1298" s="100"/>
      <c r="AY1298" s="100"/>
    </row>
    <row r="1299" spans="37:51"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100"/>
      <c r="AV1299" s="100"/>
      <c r="AW1299" s="100"/>
      <c r="AX1299" s="100"/>
      <c r="AY1299" s="100"/>
    </row>
    <row r="1300" spans="37:51"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100"/>
      <c r="AV1300" s="100"/>
      <c r="AW1300" s="100"/>
      <c r="AX1300" s="100"/>
      <c r="AY1300" s="100"/>
    </row>
    <row r="1301" spans="37:51"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100"/>
      <c r="AV1301" s="100"/>
      <c r="AW1301" s="100"/>
      <c r="AX1301" s="100"/>
      <c r="AY1301" s="100"/>
    </row>
    <row r="1302" spans="37:51"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100"/>
      <c r="AV1302" s="100"/>
      <c r="AW1302" s="100"/>
      <c r="AX1302" s="100"/>
      <c r="AY1302" s="100"/>
    </row>
    <row r="1303" spans="37:51"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100"/>
      <c r="AV1303" s="100"/>
      <c r="AW1303" s="100"/>
      <c r="AX1303" s="100"/>
      <c r="AY1303" s="100"/>
    </row>
    <row r="1304" spans="37:51"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100"/>
      <c r="AV1304" s="100"/>
      <c r="AW1304" s="100"/>
      <c r="AX1304" s="100"/>
      <c r="AY1304" s="100"/>
    </row>
    <row r="1305" spans="37:51"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100"/>
      <c r="AV1305" s="100"/>
      <c r="AW1305" s="100"/>
      <c r="AX1305" s="100"/>
      <c r="AY1305" s="100"/>
    </row>
    <row r="1306" spans="37:51"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100"/>
      <c r="AV1306" s="100"/>
      <c r="AW1306" s="100"/>
      <c r="AX1306" s="100"/>
      <c r="AY1306" s="100"/>
    </row>
    <row r="1307" spans="37:51"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100"/>
      <c r="AV1307" s="100"/>
      <c r="AW1307" s="100"/>
      <c r="AX1307" s="100"/>
      <c r="AY1307" s="100"/>
    </row>
    <row r="1308" spans="37:51"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100"/>
      <c r="AV1308" s="100"/>
      <c r="AW1308" s="100"/>
      <c r="AX1308" s="100"/>
      <c r="AY1308" s="100"/>
    </row>
    <row r="1309" spans="37:51"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100"/>
      <c r="AV1309" s="100"/>
      <c r="AW1309" s="100"/>
      <c r="AX1309" s="100"/>
      <c r="AY1309" s="100"/>
    </row>
    <row r="1310" spans="37:51"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100"/>
      <c r="AV1310" s="100"/>
      <c r="AW1310" s="100"/>
      <c r="AX1310" s="100"/>
      <c r="AY1310" s="100"/>
    </row>
    <row r="1311" spans="37:51"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100"/>
      <c r="AV1311" s="100"/>
      <c r="AW1311" s="100"/>
      <c r="AX1311" s="100"/>
      <c r="AY1311" s="100"/>
    </row>
    <row r="1312" spans="37:51"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100"/>
      <c r="AV1312" s="100"/>
      <c r="AW1312" s="100"/>
      <c r="AX1312" s="100"/>
      <c r="AY1312" s="100"/>
    </row>
    <row r="1313" spans="37:51"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100"/>
      <c r="AV1313" s="100"/>
      <c r="AW1313" s="100"/>
      <c r="AX1313" s="100"/>
      <c r="AY1313" s="100"/>
    </row>
    <row r="1314" spans="37:51"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100"/>
      <c r="AV1314" s="100"/>
      <c r="AW1314" s="100"/>
      <c r="AX1314" s="100"/>
      <c r="AY1314" s="100"/>
    </row>
    <row r="1315" spans="37:51"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100"/>
      <c r="AV1315" s="100"/>
      <c r="AW1315" s="100"/>
      <c r="AX1315" s="100"/>
      <c r="AY1315" s="100"/>
    </row>
    <row r="1316" spans="37:51"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100"/>
      <c r="AV1316" s="100"/>
      <c r="AW1316" s="100"/>
      <c r="AX1316" s="100"/>
      <c r="AY1316" s="100"/>
    </row>
    <row r="1317" spans="37:51"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100"/>
      <c r="AV1317" s="100"/>
      <c r="AW1317" s="100"/>
      <c r="AX1317" s="100"/>
      <c r="AY1317" s="100"/>
    </row>
    <row r="1318" spans="37:51"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100"/>
      <c r="AV1318" s="100"/>
      <c r="AW1318" s="100"/>
      <c r="AX1318" s="100"/>
      <c r="AY1318" s="100"/>
    </row>
    <row r="1319" spans="37:51"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100"/>
      <c r="AV1319" s="100"/>
      <c r="AW1319" s="100"/>
      <c r="AX1319" s="100"/>
      <c r="AY1319" s="100"/>
    </row>
    <row r="1320" spans="37:51"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100"/>
      <c r="AV1320" s="100"/>
      <c r="AW1320" s="100"/>
      <c r="AX1320" s="100"/>
      <c r="AY1320" s="100"/>
    </row>
    <row r="1321" spans="37:51"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100"/>
      <c r="AV1321" s="100"/>
      <c r="AW1321" s="100"/>
      <c r="AX1321" s="100"/>
      <c r="AY1321" s="100"/>
    </row>
    <row r="1322" spans="37:51"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100"/>
      <c r="AV1322" s="100"/>
      <c r="AW1322" s="100"/>
      <c r="AX1322" s="100"/>
      <c r="AY1322" s="100"/>
    </row>
    <row r="1323" spans="37:51"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100"/>
      <c r="AV1323" s="100"/>
      <c r="AW1323" s="100"/>
      <c r="AX1323" s="100"/>
      <c r="AY1323" s="100"/>
    </row>
    <row r="1324" spans="37:51"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100"/>
      <c r="AV1324" s="100"/>
      <c r="AW1324" s="100"/>
      <c r="AX1324" s="100"/>
      <c r="AY1324" s="100"/>
    </row>
    <row r="1325" spans="37:51"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100"/>
      <c r="AV1325" s="100"/>
      <c r="AW1325" s="100"/>
      <c r="AX1325" s="100"/>
      <c r="AY1325" s="100"/>
    </row>
    <row r="1326" spans="37:51"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100"/>
      <c r="AV1326" s="100"/>
      <c r="AW1326" s="100"/>
      <c r="AX1326" s="100"/>
      <c r="AY1326" s="100"/>
    </row>
    <row r="1327" spans="37:51"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100"/>
      <c r="AV1327" s="100"/>
      <c r="AW1327" s="100"/>
      <c r="AX1327" s="100"/>
      <c r="AY1327" s="100"/>
    </row>
    <row r="1328" spans="37:51"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100"/>
      <c r="AV1328" s="100"/>
      <c r="AW1328" s="100"/>
      <c r="AX1328" s="100"/>
      <c r="AY1328" s="100"/>
    </row>
    <row r="1329" spans="37:51"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100"/>
      <c r="AV1329" s="100"/>
      <c r="AW1329" s="100"/>
      <c r="AX1329" s="100"/>
      <c r="AY1329" s="100"/>
    </row>
    <row r="1330" spans="37:51"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100"/>
      <c r="AV1330" s="100"/>
      <c r="AW1330" s="100"/>
      <c r="AX1330" s="100"/>
      <c r="AY1330" s="100"/>
    </row>
    <row r="1331" spans="37:51"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100"/>
      <c r="AV1331" s="100"/>
      <c r="AW1331" s="100"/>
      <c r="AX1331" s="100"/>
      <c r="AY1331" s="100"/>
    </row>
    <row r="1332" spans="37:51"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100"/>
      <c r="AV1332" s="100"/>
      <c r="AW1332" s="100"/>
      <c r="AX1332" s="100"/>
      <c r="AY1332" s="100"/>
    </row>
    <row r="1333" spans="37:51"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100"/>
      <c r="AV1333" s="100"/>
      <c r="AW1333" s="100"/>
      <c r="AX1333" s="100"/>
      <c r="AY1333" s="100"/>
    </row>
    <row r="1334" spans="37:51"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100"/>
      <c r="AV1334" s="100"/>
      <c r="AW1334" s="100"/>
      <c r="AX1334" s="100"/>
      <c r="AY1334" s="100"/>
    </row>
    <row r="1335" spans="37:51"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100"/>
      <c r="AV1335" s="100"/>
      <c r="AW1335" s="100"/>
      <c r="AX1335" s="100"/>
      <c r="AY1335" s="100"/>
    </row>
    <row r="1336" spans="37:51"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100"/>
      <c r="AV1336" s="100"/>
      <c r="AW1336" s="100"/>
      <c r="AX1336" s="100"/>
      <c r="AY1336" s="100"/>
    </row>
    <row r="1337" spans="37:51"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100"/>
      <c r="AV1337" s="100"/>
      <c r="AW1337" s="100"/>
      <c r="AX1337" s="100"/>
      <c r="AY1337" s="100"/>
    </row>
    <row r="1338" spans="37:51"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100"/>
      <c r="AV1338" s="100"/>
      <c r="AW1338" s="100"/>
      <c r="AX1338" s="100"/>
      <c r="AY1338" s="100"/>
    </row>
    <row r="1339" spans="37:51"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100"/>
      <c r="AV1339" s="100"/>
      <c r="AW1339" s="100"/>
      <c r="AX1339" s="100"/>
      <c r="AY1339" s="100"/>
    </row>
    <row r="1340" spans="37:51"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100"/>
      <c r="AV1340" s="100"/>
      <c r="AW1340" s="100"/>
      <c r="AX1340" s="100"/>
      <c r="AY1340" s="100"/>
    </row>
    <row r="1341" spans="37:51"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100"/>
      <c r="AV1341" s="100"/>
      <c r="AW1341" s="100"/>
      <c r="AX1341" s="100"/>
      <c r="AY1341" s="100"/>
    </row>
    <row r="1342" spans="37:51"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100"/>
      <c r="AV1342" s="100"/>
      <c r="AW1342" s="100"/>
      <c r="AX1342" s="100"/>
      <c r="AY1342" s="100"/>
    </row>
    <row r="1343" spans="37:51"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100"/>
      <c r="AV1343" s="100"/>
      <c r="AW1343" s="100"/>
      <c r="AX1343" s="100"/>
      <c r="AY1343" s="100"/>
    </row>
    <row r="1344" spans="37:51"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100"/>
      <c r="AV1344" s="100"/>
      <c r="AW1344" s="100"/>
      <c r="AX1344" s="100"/>
      <c r="AY1344" s="100"/>
    </row>
    <row r="1345" spans="37:51"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100"/>
      <c r="AV1345" s="100"/>
      <c r="AW1345" s="100"/>
      <c r="AX1345" s="100"/>
      <c r="AY1345" s="100"/>
    </row>
    <row r="1346" spans="37:51"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100"/>
      <c r="AV1346" s="100"/>
      <c r="AW1346" s="100"/>
      <c r="AX1346" s="100"/>
      <c r="AY1346" s="100"/>
    </row>
    <row r="1347" spans="37:51"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100"/>
      <c r="AV1347" s="100"/>
      <c r="AW1347" s="100"/>
      <c r="AX1347" s="100"/>
      <c r="AY1347" s="100"/>
    </row>
    <row r="1348" spans="37:51"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100"/>
      <c r="AV1348" s="100"/>
      <c r="AW1348" s="100"/>
      <c r="AX1348" s="100"/>
      <c r="AY1348" s="100"/>
    </row>
    <row r="1349" spans="37:51"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100"/>
      <c r="AV1349" s="100"/>
      <c r="AW1349" s="100"/>
      <c r="AX1349" s="100"/>
      <c r="AY1349" s="100"/>
    </row>
    <row r="1350" spans="37:51"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100"/>
      <c r="AV1350" s="100"/>
      <c r="AW1350" s="100"/>
      <c r="AX1350" s="100"/>
      <c r="AY1350" s="100"/>
    </row>
    <row r="1351" spans="37:51"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100"/>
      <c r="AV1351" s="100"/>
      <c r="AW1351" s="100"/>
      <c r="AX1351" s="100"/>
      <c r="AY1351" s="100"/>
    </row>
    <row r="1352" spans="37:51"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100"/>
      <c r="AV1352" s="100"/>
      <c r="AW1352" s="100"/>
      <c r="AX1352" s="100"/>
      <c r="AY1352" s="100"/>
    </row>
    <row r="1353" spans="37:51"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100"/>
      <c r="AV1353" s="100"/>
      <c r="AW1353" s="100"/>
      <c r="AX1353" s="100"/>
      <c r="AY1353" s="100"/>
    </row>
    <row r="1354" spans="37:51"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100"/>
      <c r="AV1354" s="100"/>
      <c r="AW1354" s="100"/>
      <c r="AX1354" s="100"/>
      <c r="AY1354" s="100"/>
    </row>
    <row r="1355" spans="37:51"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100"/>
      <c r="AV1355" s="100"/>
      <c r="AW1355" s="100"/>
      <c r="AX1355" s="100"/>
      <c r="AY1355" s="100"/>
    </row>
    <row r="1356" spans="37:51"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100"/>
      <c r="AV1356" s="100"/>
      <c r="AW1356" s="100"/>
      <c r="AX1356" s="100"/>
      <c r="AY1356" s="100"/>
    </row>
    <row r="1357" spans="37:51"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100"/>
      <c r="AV1357" s="100"/>
      <c r="AW1357" s="100"/>
      <c r="AX1357" s="100"/>
      <c r="AY1357" s="100"/>
    </row>
    <row r="1358" spans="37:51"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100"/>
      <c r="AV1358" s="100"/>
      <c r="AW1358" s="100"/>
      <c r="AX1358" s="100"/>
      <c r="AY1358" s="100"/>
    </row>
    <row r="1359" spans="37:51"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100"/>
      <c r="AV1359" s="100"/>
      <c r="AW1359" s="100"/>
      <c r="AX1359" s="100"/>
      <c r="AY1359" s="100"/>
    </row>
    <row r="1360" spans="37:51"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100"/>
      <c r="AV1360" s="100"/>
      <c r="AW1360" s="100"/>
      <c r="AX1360" s="100"/>
      <c r="AY1360" s="100"/>
    </row>
    <row r="1361" spans="37:51"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100"/>
      <c r="AV1361" s="100"/>
      <c r="AW1361" s="100"/>
      <c r="AX1361" s="100"/>
      <c r="AY1361" s="100"/>
    </row>
    <row r="1362" spans="37:51"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100"/>
      <c r="AV1362" s="100"/>
      <c r="AW1362" s="100"/>
      <c r="AX1362" s="100"/>
      <c r="AY1362" s="100"/>
    </row>
    <row r="1363" spans="37:51"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100"/>
      <c r="AV1363" s="100"/>
      <c r="AW1363" s="100"/>
      <c r="AX1363" s="100"/>
      <c r="AY1363" s="100"/>
    </row>
    <row r="1364" spans="37:51"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100"/>
      <c r="AV1364" s="100"/>
      <c r="AW1364" s="100"/>
      <c r="AX1364" s="100"/>
      <c r="AY1364" s="100"/>
    </row>
    <row r="1365" spans="37:51"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100"/>
      <c r="AV1365" s="100"/>
      <c r="AW1365" s="100"/>
      <c r="AX1365" s="100"/>
      <c r="AY1365" s="100"/>
    </row>
    <row r="1366" spans="37:51"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100"/>
      <c r="AV1366" s="100"/>
      <c r="AW1366" s="100"/>
      <c r="AX1366" s="100"/>
      <c r="AY1366" s="100"/>
    </row>
    <row r="1367" spans="37:51"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100"/>
      <c r="AV1367" s="100"/>
      <c r="AW1367" s="100"/>
      <c r="AX1367" s="100"/>
      <c r="AY1367" s="100"/>
    </row>
    <row r="1368" spans="37:51"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100"/>
      <c r="AV1368" s="100"/>
      <c r="AW1368" s="100"/>
      <c r="AX1368" s="100"/>
      <c r="AY1368" s="100"/>
    </row>
    <row r="1369" spans="37:51"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100"/>
      <c r="AV1369" s="100"/>
      <c r="AW1369" s="100"/>
      <c r="AX1369" s="100"/>
      <c r="AY1369" s="100"/>
    </row>
    <row r="1370" spans="37:51"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100"/>
      <c r="AV1370" s="100"/>
      <c r="AW1370" s="100"/>
      <c r="AX1370" s="100"/>
      <c r="AY1370" s="100"/>
    </row>
    <row r="1371" spans="37:51"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100"/>
      <c r="AV1371" s="100"/>
      <c r="AW1371" s="100"/>
      <c r="AX1371" s="100"/>
      <c r="AY1371" s="100"/>
    </row>
    <row r="1372" spans="37:51"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100"/>
      <c r="AV1372" s="100"/>
      <c r="AW1372" s="100"/>
      <c r="AX1372" s="100"/>
      <c r="AY1372" s="100"/>
    </row>
    <row r="1373" spans="37:51"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100"/>
      <c r="AV1373" s="100"/>
      <c r="AW1373" s="100"/>
      <c r="AX1373" s="100"/>
      <c r="AY1373" s="100"/>
    </row>
    <row r="1374" spans="37:51"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100"/>
      <c r="AV1374" s="100"/>
      <c r="AW1374" s="100"/>
      <c r="AX1374" s="100"/>
      <c r="AY1374" s="100"/>
    </row>
    <row r="1375" spans="37:51"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100"/>
      <c r="AV1375" s="100"/>
      <c r="AW1375" s="100"/>
      <c r="AX1375" s="100"/>
      <c r="AY1375" s="100"/>
    </row>
    <row r="1376" spans="37:51"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100"/>
      <c r="AV1376" s="100"/>
      <c r="AW1376" s="100"/>
      <c r="AX1376" s="100"/>
      <c r="AY1376" s="100"/>
    </row>
    <row r="1377" spans="37:51"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100"/>
      <c r="AV1377" s="100"/>
      <c r="AW1377" s="100"/>
      <c r="AX1377" s="100"/>
      <c r="AY1377" s="100"/>
    </row>
    <row r="1378" spans="37:51"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100"/>
      <c r="AV1378" s="100"/>
      <c r="AW1378" s="100"/>
      <c r="AX1378" s="100"/>
      <c r="AY1378" s="100"/>
    </row>
    <row r="1379" spans="37:51"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100"/>
      <c r="AV1379" s="100"/>
      <c r="AW1379" s="100"/>
      <c r="AX1379" s="100"/>
      <c r="AY1379" s="100"/>
    </row>
    <row r="1380" spans="37:51"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100"/>
      <c r="AV1380" s="100"/>
      <c r="AW1380" s="100"/>
      <c r="AX1380" s="100"/>
      <c r="AY1380" s="100"/>
    </row>
    <row r="1381" spans="37:51"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100"/>
      <c r="AV1381" s="100"/>
      <c r="AW1381" s="100"/>
      <c r="AX1381" s="100"/>
      <c r="AY1381" s="100"/>
    </row>
    <row r="1382" spans="37:51"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100"/>
      <c r="AV1382" s="100"/>
      <c r="AW1382" s="100"/>
      <c r="AX1382" s="100"/>
      <c r="AY1382" s="100"/>
    </row>
    <row r="1383" spans="37:51"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100"/>
      <c r="AV1383" s="100"/>
      <c r="AW1383" s="100"/>
      <c r="AX1383" s="100"/>
      <c r="AY1383" s="100"/>
    </row>
    <row r="1384" spans="37:51"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100"/>
      <c r="AV1384" s="100"/>
      <c r="AW1384" s="100"/>
      <c r="AX1384" s="100"/>
      <c r="AY1384" s="100"/>
    </row>
    <row r="1385" spans="37:51"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100"/>
      <c r="AV1385" s="100"/>
      <c r="AW1385" s="100"/>
      <c r="AX1385" s="100"/>
      <c r="AY1385" s="100"/>
    </row>
    <row r="1386" spans="37:51"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100"/>
      <c r="AV1386" s="100"/>
      <c r="AW1386" s="100"/>
      <c r="AX1386" s="100"/>
      <c r="AY1386" s="100"/>
    </row>
    <row r="1387" spans="37:51"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100"/>
      <c r="AV1387" s="100"/>
      <c r="AW1387" s="100"/>
      <c r="AX1387" s="100"/>
      <c r="AY1387" s="100"/>
    </row>
    <row r="1388" spans="37:51"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100"/>
      <c r="AV1388" s="100"/>
      <c r="AW1388" s="100"/>
      <c r="AX1388" s="100"/>
      <c r="AY1388" s="100"/>
    </row>
    <row r="1389" spans="37:51"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100"/>
      <c r="AV1389" s="100"/>
      <c r="AW1389" s="100"/>
      <c r="AX1389" s="100"/>
      <c r="AY1389" s="100"/>
    </row>
    <row r="1390" spans="37:51"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100"/>
      <c r="AV1390" s="100"/>
      <c r="AW1390" s="100"/>
      <c r="AX1390" s="100"/>
      <c r="AY1390" s="100"/>
    </row>
    <row r="1391" spans="37:51"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100"/>
      <c r="AV1391" s="100"/>
      <c r="AW1391" s="100"/>
      <c r="AX1391" s="100"/>
      <c r="AY1391" s="100"/>
    </row>
    <row r="1392" spans="37:51"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100"/>
      <c r="AV1392" s="100"/>
      <c r="AW1392" s="100"/>
      <c r="AX1392" s="100"/>
      <c r="AY1392" s="100"/>
    </row>
    <row r="1393" spans="37:51"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100"/>
      <c r="AV1393" s="100"/>
      <c r="AW1393" s="100"/>
      <c r="AX1393" s="100"/>
      <c r="AY1393" s="100"/>
    </row>
    <row r="1394" spans="37:51"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100"/>
      <c r="AV1394" s="100"/>
      <c r="AW1394" s="100"/>
      <c r="AX1394" s="100"/>
      <c r="AY1394" s="100"/>
    </row>
    <row r="1395" spans="37:51"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100"/>
      <c r="AV1395" s="100"/>
      <c r="AW1395" s="100"/>
      <c r="AX1395" s="100"/>
      <c r="AY1395" s="100"/>
    </row>
    <row r="1396" spans="37:51"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100"/>
      <c r="AV1396" s="100"/>
      <c r="AW1396" s="100"/>
      <c r="AX1396" s="100"/>
      <c r="AY1396" s="100"/>
    </row>
    <row r="1397" spans="37:51"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100"/>
      <c r="AV1397" s="100"/>
      <c r="AW1397" s="100"/>
      <c r="AX1397" s="100"/>
      <c r="AY1397" s="100"/>
    </row>
    <row r="1398" spans="37:51"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100"/>
      <c r="AV1398" s="100"/>
      <c r="AW1398" s="100"/>
      <c r="AX1398" s="100"/>
      <c r="AY1398" s="100"/>
    </row>
    <row r="1399" spans="37:51"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100"/>
      <c r="AV1399" s="100"/>
      <c r="AW1399" s="100"/>
      <c r="AX1399" s="100"/>
      <c r="AY1399" s="100"/>
    </row>
    <row r="1400" spans="37:51"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100"/>
      <c r="AV1400" s="100"/>
      <c r="AW1400" s="100"/>
      <c r="AX1400" s="100"/>
      <c r="AY1400" s="100"/>
    </row>
    <row r="1401" spans="37:51"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100"/>
      <c r="AV1401" s="100"/>
      <c r="AW1401" s="100"/>
      <c r="AX1401" s="100"/>
      <c r="AY1401" s="100"/>
    </row>
    <row r="1402" spans="37:51"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100"/>
      <c r="AV1402" s="100"/>
      <c r="AW1402" s="100"/>
      <c r="AX1402" s="100"/>
      <c r="AY1402" s="100"/>
    </row>
    <row r="1403" spans="37:51"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100"/>
      <c r="AV1403" s="100"/>
      <c r="AW1403" s="100"/>
      <c r="AX1403" s="100"/>
      <c r="AY1403" s="100"/>
    </row>
    <row r="1404" spans="37:51"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100"/>
      <c r="AV1404" s="100"/>
      <c r="AW1404" s="100"/>
      <c r="AX1404" s="100"/>
      <c r="AY1404" s="100"/>
    </row>
    <row r="1405" spans="37:51"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100"/>
      <c r="AV1405" s="100"/>
      <c r="AW1405" s="100"/>
      <c r="AX1405" s="100"/>
      <c r="AY1405" s="100"/>
    </row>
    <row r="1406" spans="37:51"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100"/>
      <c r="AV1406" s="100"/>
      <c r="AW1406" s="100"/>
      <c r="AX1406" s="100"/>
      <c r="AY1406" s="100"/>
    </row>
    <row r="1407" spans="37:51"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100"/>
      <c r="AV1407" s="100"/>
      <c r="AW1407" s="100"/>
      <c r="AX1407" s="100"/>
      <c r="AY1407" s="100"/>
    </row>
    <row r="1408" spans="37:51"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100"/>
      <c r="AV1408" s="100"/>
      <c r="AW1408" s="100"/>
      <c r="AX1408" s="100"/>
      <c r="AY1408" s="100"/>
    </row>
    <row r="1409" spans="37:51"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100"/>
      <c r="AV1409" s="100"/>
      <c r="AW1409" s="100"/>
      <c r="AX1409" s="100"/>
      <c r="AY1409" s="100"/>
    </row>
    <row r="1410" spans="37:51"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100"/>
      <c r="AV1410" s="100"/>
      <c r="AW1410" s="100"/>
      <c r="AX1410" s="100"/>
      <c r="AY1410" s="100"/>
    </row>
    <row r="1411" spans="37:51"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100"/>
      <c r="AV1411" s="100"/>
      <c r="AW1411" s="100"/>
      <c r="AX1411" s="100"/>
      <c r="AY1411" s="100"/>
    </row>
    <row r="1412" spans="37:51"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100"/>
      <c r="AV1412" s="100"/>
      <c r="AW1412" s="100"/>
      <c r="AX1412" s="100"/>
      <c r="AY1412" s="100"/>
    </row>
    <row r="1413" spans="37:51"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100"/>
      <c r="AV1413" s="100"/>
      <c r="AW1413" s="100"/>
      <c r="AX1413" s="100"/>
      <c r="AY1413" s="100"/>
    </row>
    <row r="1414" spans="37:51"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100"/>
      <c r="AV1414" s="100"/>
      <c r="AW1414" s="100"/>
      <c r="AX1414" s="100"/>
      <c r="AY1414" s="100"/>
    </row>
    <row r="1415" spans="37:51"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100"/>
      <c r="AV1415" s="100"/>
      <c r="AW1415" s="100"/>
      <c r="AX1415" s="100"/>
      <c r="AY1415" s="100"/>
    </row>
    <row r="1416" spans="37:51"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100"/>
      <c r="AV1416" s="100"/>
      <c r="AW1416" s="100"/>
      <c r="AX1416" s="100"/>
      <c r="AY1416" s="100"/>
    </row>
    <row r="1417" spans="37:51"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100"/>
      <c r="AV1417" s="100"/>
      <c r="AW1417" s="100"/>
      <c r="AX1417" s="100"/>
      <c r="AY1417" s="100"/>
    </row>
    <row r="1418" spans="37:51"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100"/>
      <c r="AV1418" s="100"/>
      <c r="AW1418" s="100"/>
      <c r="AX1418" s="100"/>
      <c r="AY1418" s="100"/>
    </row>
    <row r="1419" spans="37:51"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100"/>
      <c r="AV1419" s="100"/>
      <c r="AW1419" s="100"/>
      <c r="AX1419" s="100"/>
      <c r="AY1419" s="100"/>
    </row>
    <row r="1420" spans="37:51"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100"/>
      <c r="AV1420" s="100"/>
      <c r="AW1420" s="100"/>
      <c r="AX1420" s="100"/>
      <c r="AY1420" s="100"/>
    </row>
    <row r="1421" spans="37:51"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100"/>
      <c r="AV1421" s="100"/>
      <c r="AW1421" s="100"/>
      <c r="AX1421" s="100"/>
      <c r="AY1421" s="100"/>
    </row>
    <row r="1422" spans="37:51"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100"/>
      <c r="AV1422" s="100"/>
      <c r="AW1422" s="100"/>
      <c r="AX1422" s="100"/>
      <c r="AY1422" s="100"/>
    </row>
    <row r="1423" spans="37:51"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100"/>
      <c r="AV1423" s="100"/>
      <c r="AW1423" s="100"/>
      <c r="AX1423" s="100"/>
      <c r="AY1423" s="100"/>
    </row>
    <row r="1424" spans="37:51"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100"/>
      <c r="AV1424" s="100"/>
      <c r="AW1424" s="100"/>
      <c r="AX1424" s="100"/>
      <c r="AY1424" s="100"/>
    </row>
    <row r="1425" spans="37:51"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100"/>
      <c r="AV1425" s="100"/>
      <c r="AW1425" s="100"/>
      <c r="AX1425" s="100"/>
      <c r="AY1425" s="100"/>
    </row>
    <row r="1426" spans="37:51"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100"/>
      <c r="AV1426" s="100"/>
      <c r="AW1426" s="100"/>
      <c r="AX1426" s="100"/>
      <c r="AY1426" s="100"/>
    </row>
    <row r="1427" spans="37:51"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100"/>
      <c r="AV1427" s="100"/>
      <c r="AW1427" s="100"/>
      <c r="AX1427" s="100"/>
      <c r="AY1427" s="100"/>
    </row>
    <row r="1428" spans="37:51"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100"/>
      <c r="AV1428" s="100"/>
      <c r="AW1428" s="100"/>
      <c r="AX1428" s="100"/>
      <c r="AY1428" s="100"/>
    </row>
    <row r="1429" spans="37:51"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100"/>
      <c r="AV1429" s="100"/>
      <c r="AW1429" s="100"/>
      <c r="AX1429" s="100"/>
      <c r="AY1429" s="100"/>
    </row>
    <row r="1430" spans="37:51"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100"/>
      <c r="AV1430" s="100"/>
      <c r="AW1430" s="100"/>
      <c r="AX1430" s="100"/>
      <c r="AY1430" s="100"/>
    </row>
    <row r="1431" spans="37:51"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100"/>
      <c r="AV1431" s="100"/>
      <c r="AW1431" s="100"/>
      <c r="AX1431" s="100"/>
      <c r="AY1431" s="100"/>
    </row>
    <row r="1432" spans="37:51"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100"/>
      <c r="AV1432" s="100"/>
      <c r="AW1432" s="100"/>
      <c r="AX1432" s="100"/>
      <c r="AY1432" s="100"/>
    </row>
    <row r="1433" spans="37:51"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100"/>
      <c r="AV1433" s="100"/>
      <c r="AW1433" s="100"/>
      <c r="AX1433" s="100"/>
      <c r="AY1433" s="100"/>
    </row>
    <row r="1434" spans="37:51"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100"/>
      <c r="AV1434" s="100"/>
      <c r="AW1434" s="100"/>
      <c r="AX1434" s="100"/>
      <c r="AY1434" s="100"/>
    </row>
    <row r="1435" spans="37:51"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100"/>
      <c r="AV1435" s="100"/>
      <c r="AW1435" s="100"/>
      <c r="AX1435" s="100"/>
      <c r="AY1435" s="100"/>
    </row>
    <row r="1436" spans="37:51"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100"/>
      <c r="AV1436" s="100"/>
      <c r="AW1436" s="100"/>
      <c r="AX1436" s="100"/>
      <c r="AY1436" s="100"/>
    </row>
    <row r="1437" spans="37:51"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100"/>
      <c r="AV1437" s="100"/>
      <c r="AW1437" s="100"/>
      <c r="AX1437" s="100"/>
      <c r="AY1437" s="100"/>
    </row>
    <row r="1438" spans="37:51"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100"/>
      <c r="AV1438" s="100"/>
      <c r="AW1438" s="100"/>
      <c r="AX1438" s="100"/>
      <c r="AY1438" s="100"/>
    </row>
    <row r="1439" spans="37:51"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100"/>
      <c r="AV1439" s="100"/>
      <c r="AW1439" s="100"/>
      <c r="AX1439" s="100"/>
      <c r="AY1439" s="100"/>
    </row>
    <row r="1440" spans="37:51"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100"/>
      <c r="AV1440" s="100"/>
      <c r="AW1440" s="100"/>
      <c r="AX1440" s="100"/>
      <c r="AY1440" s="100"/>
    </row>
    <row r="1441" spans="37:51"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100"/>
      <c r="AV1441" s="100"/>
      <c r="AW1441" s="100"/>
      <c r="AX1441" s="100"/>
      <c r="AY1441" s="100"/>
    </row>
    <row r="1442" spans="37:51"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100"/>
      <c r="AV1442" s="100"/>
      <c r="AW1442" s="100"/>
      <c r="AX1442" s="100"/>
      <c r="AY1442" s="100"/>
    </row>
    <row r="1443" spans="37:51"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100"/>
      <c r="AV1443" s="100"/>
      <c r="AW1443" s="100"/>
      <c r="AX1443" s="100"/>
      <c r="AY1443" s="100"/>
    </row>
    <row r="1444" spans="37:51"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100"/>
      <c r="AV1444" s="100"/>
      <c r="AW1444" s="100"/>
      <c r="AX1444" s="100"/>
      <c r="AY1444" s="100"/>
    </row>
    <row r="1445" spans="37:51"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100"/>
      <c r="AV1445" s="100"/>
      <c r="AW1445" s="100"/>
      <c r="AX1445" s="100"/>
      <c r="AY1445" s="100"/>
    </row>
    <row r="1446" spans="37:51"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100"/>
      <c r="AV1446" s="100"/>
      <c r="AW1446" s="100"/>
      <c r="AX1446" s="100"/>
      <c r="AY1446" s="100"/>
    </row>
    <row r="1447" spans="37:51"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100"/>
      <c r="AV1447" s="100"/>
      <c r="AW1447" s="100"/>
      <c r="AX1447" s="100"/>
      <c r="AY1447" s="100"/>
    </row>
    <row r="1448" spans="37:51"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100"/>
      <c r="AV1448" s="100"/>
      <c r="AW1448" s="100"/>
      <c r="AX1448" s="100"/>
      <c r="AY1448" s="100"/>
    </row>
    <row r="1449" spans="37:51"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100"/>
      <c r="AV1449" s="100"/>
      <c r="AW1449" s="100"/>
      <c r="AX1449" s="100"/>
      <c r="AY1449" s="100"/>
    </row>
    <row r="1450" spans="37:51"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100"/>
      <c r="AV1450" s="100"/>
      <c r="AW1450" s="100"/>
      <c r="AX1450" s="100"/>
      <c r="AY1450" s="100"/>
    </row>
    <row r="1451" spans="37:51"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100"/>
      <c r="AV1451" s="100"/>
      <c r="AW1451" s="100"/>
      <c r="AX1451" s="100"/>
      <c r="AY1451" s="100"/>
    </row>
    <row r="1452" spans="37:51"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100"/>
      <c r="AV1452" s="100"/>
      <c r="AW1452" s="100"/>
      <c r="AX1452" s="100"/>
      <c r="AY1452" s="100"/>
    </row>
    <row r="1453" spans="37:51"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100"/>
      <c r="AV1453" s="100"/>
      <c r="AW1453" s="100"/>
      <c r="AX1453" s="100"/>
      <c r="AY1453" s="100"/>
    </row>
    <row r="1454" spans="37:51"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100"/>
      <c r="AV1454" s="100"/>
      <c r="AW1454" s="100"/>
      <c r="AX1454" s="100"/>
      <c r="AY1454" s="100"/>
    </row>
    <row r="1455" spans="37:51"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100"/>
      <c r="AV1455" s="100"/>
      <c r="AW1455" s="100"/>
      <c r="AX1455" s="100"/>
      <c r="AY1455" s="100"/>
    </row>
    <row r="1456" spans="37:51"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100"/>
      <c r="AV1456" s="100"/>
      <c r="AW1456" s="100"/>
      <c r="AX1456" s="100"/>
      <c r="AY1456" s="100"/>
    </row>
    <row r="1457" spans="37:51"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100"/>
      <c r="AV1457" s="100"/>
      <c r="AW1457" s="100"/>
      <c r="AX1457" s="100"/>
      <c r="AY1457" s="100"/>
    </row>
    <row r="1458" spans="37:51"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100"/>
      <c r="AV1458" s="100"/>
      <c r="AW1458" s="100"/>
      <c r="AX1458" s="100"/>
      <c r="AY1458" s="100"/>
    </row>
    <row r="1459" spans="37:51"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100"/>
      <c r="AV1459" s="100"/>
      <c r="AW1459" s="100"/>
      <c r="AX1459" s="100"/>
      <c r="AY1459" s="100"/>
    </row>
    <row r="1460" spans="37:51"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100"/>
      <c r="AV1460" s="100"/>
      <c r="AW1460" s="100"/>
      <c r="AX1460" s="100"/>
      <c r="AY1460" s="100"/>
    </row>
    <row r="1461" spans="37:51"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100"/>
      <c r="AV1461" s="100"/>
      <c r="AW1461" s="100"/>
      <c r="AX1461" s="100"/>
      <c r="AY1461" s="100"/>
    </row>
    <row r="1462" spans="37:51"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100"/>
      <c r="AV1462" s="100"/>
      <c r="AW1462" s="100"/>
      <c r="AX1462" s="100"/>
      <c r="AY1462" s="100"/>
    </row>
    <row r="1463" spans="37:51"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100"/>
      <c r="AV1463" s="100"/>
      <c r="AW1463" s="100"/>
      <c r="AX1463" s="100"/>
      <c r="AY1463" s="100"/>
    </row>
    <row r="1464" spans="37:51"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100"/>
      <c r="AV1464" s="100"/>
      <c r="AW1464" s="100"/>
      <c r="AX1464" s="100"/>
      <c r="AY1464" s="100"/>
    </row>
    <row r="1465" spans="37:51"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100"/>
      <c r="AV1465" s="100"/>
      <c r="AW1465" s="100"/>
      <c r="AX1465" s="100"/>
      <c r="AY1465" s="100"/>
    </row>
    <row r="1466" spans="37:51"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100"/>
      <c r="AV1466" s="100"/>
      <c r="AW1466" s="100"/>
      <c r="AX1466" s="100"/>
      <c r="AY1466" s="100"/>
    </row>
    <row r="1467" spans="37:51"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100"/>
      <c r="AV1467" s="100"/>
      <c r="AW1467" s="100"/>
      <c r="AX1467" s="100"/>
      <c r="AY1467" s="100"/>
    </row>
    <row r="1468" spans="37:51"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100"/>
      <c r="AV1468" s="100"/>
      <c r="AW1468" s="100"/>
      <c r="AX1468" s="100"/>
      <c r="AY1468" s="100"/>
    </row>
    <row r="1469" spans="37:51"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100"/>
      <c r="AV1469" s="100"/>
      <c r="AW1469" s="100"/>
      <c r="AX1469" s="100"/>
      <c r="AY1469" s="100"/>
    </row>
    <row r="1470" spans="37:51"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100"/>
      <c r="AV1470" s="100"/>
      <c r="AW1470" s="100"/>
      <c r="AX1470" s="100"/>
      <c r="AY1470" s="100"/>
    </row>
    <row r="1471" spans="37:51"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100"/>
      <c r="AV1471" s="100"/>
      <c r="AW1471" s="100"/>
      <c r="AX1471" s="100"/>
      <c r="AY1471" s="100"/>
    </row>
    <row r="1472" spans="37:51"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100"/>
      <c r="AV1472" s="100"/>
      <c r="AW1472" s="100"/>
      <c r="AX1472" s="100"/>
      <c r="AY1472" s="100"/>
    </row>
    <row r="1473" spans="37:51"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100"/>
      <c r="AV1473" s="100"/>
      <c r="AW1473" s="100"/>
      <c r="AX1473" s="100"/>
      <c r="AY1473" s="100"/>
    </row>
    <row r="1474" spans="37:51"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100"/>
      <c r="AV1474" s="100"/>
      <c r="AW1474" s="100"/>
      <c r="AX1474" s="100"/>
      <c r="AY1474" s="100"/>
    </row>
    <row r="1475" spans="37:51"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100"/>
      <c r="AV1475" s="100"/>
      <c r="AW1475" s="100"/>
      <c r="AX1475" s="100"/>
      <c r="AY1475" s="100"/>
    </row>
    <row r="1476" spans="37:51"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100"/>
      <c r="AV1476" s="100"/>
      <c r="AW1476" s="100"/>
      <c r="AX1476" s="100"/>
      <c r="AY1476" s="100"/>
    </row>
    <row r="1477" spans="37:51"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100"/>
      <c r="AV1477" s="100"/>
      <c r="AW1477" s="100"/>
      <c r="AX1477" s="100"/>
      <c r="AY1477" s="100"/>
    </row>
    <row r="1478" spans="37:51"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100"/>
      <c r="AV1478" s="100"/>
      <c r="AW1478" s="100"/>
      <c r="AX1478" s="100"/>
      <c r="AY1478" s="100"/>
    </row>
    <row r="1479" spans="37:51"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100"/>
      <c r="AV1479" s="100"/>
      <c r="AW1479" s="100"/>
      <c r="AX1479" s="100"/>
      <c r="AY1479" s="100"/>
    </row>
    <row r="1480" spans="37:51"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100"/>
      <c r="AV1480" s="100"/>
      <c r="AW1480" s="100"/>
      <c r="AX1480" s="100"/>
      <c r="AY1480" s="100"/>
    </row>
    <row r="1481" spans="37:51"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100"/>
      <c r="AV1481" s="100"/>
      <c r="AW1481" s="100"/>
      <c r="AX1481" s="100"/>
      <c r="AY1481" s="100"/>
    </row>
    <row r="1482" spans="37:51"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100"/>
      <c r="AV1482" s="100"/>
      <c r="AW1482" s="100"/>
      <c r="AX1482" s="100"/>
      <c r="AY1482" s="100"/>
    </row>
    <row r="1483" spans="37:51"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100"/>
      <c r="AV1483" s="100"/>
      <c r="AW1483" s="100"/>
      <c r="AX1483" s="100"/>
      <c r="AY1483" s="100"/>
    </row>
    <row r="1484" spans="37:51"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100"/>
      <c r="AV1484" s="100"/>
      <c r="AW1484" s="100"/>
      <c r="AX1484" s="100"/>
      <c r="AY1484" s="100"/>
    </row>
    <row r="1485" spans="37:51"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100"/>
      <c r="AV1485" s="100"/>
      <c r="AW1485" s="100"/>
      <c r="AX1485" s="100"/>
      <c r="AY1485" s="100"/>
    </row>
    <row r="1486" spans="37:51"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100"/>
      <c r="AV1486" s="100"/>
      <c r="AW1486" s="100"/>
      <c r="AX1486" s="100"/>
      <c r="AY1486" s="100"/>
    </row>
    <row r="1487" spans="37:51"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100"/>
      <c r="AV1487" s="100"/>
      <c r="AW1487" s="100"/>
      <c r="AX1487" s="100"/>
      <c r="AY1487" s="100"/>
    </row>
    <row r="1488" spans="37:51"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100"/>
      <c r="AV1488" s="100"/>
      <c r="AW1488" s="100"/>
      <c r="AX1488" s="100"/>
      <c r="AY1488" s="100"/>
    </row>
    <row r="1489" spans="37:51"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100"/>
      <c r="AV1489" s="100"/>
      <c r="AW1489" s="100"/>
      <c r="AX1489" s="100"/>
      <c r="AY1489" s="100"/>
    </row>
    <row r="1490" spans="37:51"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100"/>
      <c r="AV1490" s="100"/>
      <c r="AW1490" s="100"/>
      <c r="AX1490" s="100"/>
      <c r="AY1490" s="100"/>
    </row>
    <row r="1491" spans="37:51"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100"/>
      <c r="AV1491" s="100"/>
      <c r="AW1491" s="100"/>
      <c r="AX1491" s="100"/>
      <c r="AY1491" s="100"/>
    </row>
    <row r="1492" spans="37:51"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100"/>
      <c r="AV1492" s="100"/>
      <c r="AW1492" s="100"/>
      <c r="AX1492" s="100"/>
      <c r="AY1492" s="100"/>
    </row>
    <row r="1493" spans="37:51"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100"/>
      <c r="AV1493" s="100"/>
      <c r="AW1493" s="100"/>
      <c r="AX1493" s="100"/>
      <c r="AY1493" s="100"/>
    </row>
    <row r="1494" spans="37:51"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100"/>
      <c r="AV1494" s="100"/>
      <c r="AW1494" s="100"/>
      <c r="AX1494" s="100"/>
      <c r="AY1494" s="100"/>
    </row>
    <row r="1495" spans="37:51"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100"/>
      <c r="AV1495" s="100"/>
      <c r="AW1495" s="100"/>
      <c r="AX1495" s="100"/>
      <c r="AY1495" s="100"/>
    </row>
    <row r="1496" spans="37:51"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100"/>
      <c r="AV1496" s="100"/>
      <c r="AW1496" s="100"/>
      <c r="AX1496" s="100"/>
      <c r="AY1496" s="100"/>
    </row>
    <row r="1497" spans="37:51"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100"/>
      <c r="AV1497" s="100"/>
      <c r="AW1497" s="100"/>
      <c r="AX1497" s="100"/>
      <c r="AY1497" s="100"/>
    </row>
    <row r="1498" spans="37:51"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100"/>
      <c r="AV1498" s="100"/>
      <c r="AW1498" s="100"/>
      <c r="AX1498" s="100"/>
      <c r="AY1498" s="100"/>
    </row>
    <row r="1499" spans="37:51"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100"/>
      <c r="AV1499" s="100"/>
      <c r="AW1499" s="100"/>
      <c r="AX1499" s="100"/>
      <c r="AY1499" s="100"/>
    </row>
    <row r="1500" spans="37:51"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100"/>
      <c r="AV1500" s="100"/>
      <c r="AW1500" s="100"/>
      <c r="AX1500" s="100"/>
      <c r="AY1500" s="100"/>
    </row>
    <row r="1501" spans="37:51"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100"/>
      <c r="AV1501" s="100"/>
      <c r="AW1501" s="100"/>
      <c r="AX1501" s="100"/>
      <c r="AY1501" s="100"/>
    </row>
    <row r="1502" spans="37:51"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100"/>
      <c r="AV1502" s="100"/>
      <c r="AW1502" s="100"/>
      <c r="AX1502" s="100"/>
      <c r="AY1502" s="100"/>
    </row>
    <row r="1503" spans="37:51"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100"/>
      <c r="AV1503" s="100"/>
      <c r="AW1503" s="100"/>
      <c r="AX1503" s="100"/>
      <c r="AY1503" s="100"/>
    </row>
    <row r="1504" spans="37:51"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100"/>
      <c r="AV1504" s="100"/>
      <c r="AW1504" s="100"/>
      <c r="AX1504" s="100"/>
      <c r="AY1504" s="100"/>
    </row>
    <row r="1505" spans="37:51"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100"/>
      <c r="AV1505" s="100"/>
      <c r="AW1505" s="100"/>
      <c r="AX1505" s="100"/>
      <c r="AY1505" s="100"/>
    </row>
    <row r="1506" spans="37:51"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100"/>
      <c r="AV1506" s="100"/>
      <c r="AW1506" s="100"/>
      <c r="AX1506" s="100"/>
      <c r="AY1506" s="100"/>
    </row>
    <row r="1507" spans="37:51"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100"/>
      <c r="AV1507" s="100"/>
      <c r="AW1507" s="100"/>
      <c r="AX1507" s="100"/>
      <c r="AY1507" s="100"/>
    </row>
    <row r="1508" spans="37:51"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100"/>
      <c r="AV1508" s="100"/>
      <c r="AW1508" s="100"/>
      <c r="AX1508" s="100"/>
      <c r="AY1508" s="100"/>
    </row>
    <row r="1509" spans="37:51"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100"/>
      <c r="AV1509" s="100"/>
      <c r="AW1509" s="100"/>
      <c r="AX1509" s="100"/>
      <c r="AY1509" s="100"/>
    </row>
    <row r="1510" spans="37:51"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100"/>
      <c r="AV1510" s="100"/>
      <c r="AW1510" s="100"/>
      <c r="AX1510" s="100"/>
      <c r="AY1510" s="100"/>
    </row>
    <row r="1511" spans="37:51"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100"/>
      <c r="AV1511" s="100"/>
      <c r="AW1511" s="100"/>
      <c r="AX1511" s="100"/>
      <c r="AY1511" s="100"/>
    </row>
    <row r="1512" spans="37:51"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100"/>
      <c r="AV1512" s="100"/>
      <c r="AW1512" s="100"/>
      <c r="AX1512" s="100"/>
      <c r="AY1512" s="100"/>
    </row>
    <row r="1513" spans="37:51"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100"/>
      <c r="AV1513" s="100"/>
      <c r="AW1513" s="100"/>
      <c r="AX1513" s="100"/>
      <c r="AY1513" s="100"/>
    </row>
    <row r="1514" spans="37:51"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100"/>
      <c r="AV1514" s="100"/>
      <c r="AW1514" s="100"/>
      <c r="AX1514" s="100"/>
      <c r="AY1514" s="100"/>
    </row>
    <row r="1515" spans="37:51"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100"/>
      <c r="AV1515" s="100"/>
      <c r="AW1515" s="100"/>
      <c r="AX1515" s="100"/>
      <c r="AY1515" s="100"/>
    </row>
    <row r="1516" spans="37:51"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100"/>
      <c r="AV1516" s="100"/>
      <c r="AW1516" s="100"/>
      <c r="AX1516" s="100"/>
      <c r="AY1516" s="100"/>
    </row>
    <row r="1517" spans="37:51"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100"/>
      <c r="AV1517" s="100"/>
      <c r="AW1517" s="100"/>
      <c r="AX1517" s="100"/>
      <c r="AY1517" s="100"/>
    </row>
    <row r="1518" spans="37:51"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100"/>
      <c r="AV1518" s="100"/>
      <c r="AW1518" s="100"/>
      <c r="AX1518" s="100"/>
      <c r="AY1518" s="100"/>
    </row>
    <row r="1519" spans="37:51"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100"/>
      <c r="AV1519" s="100"/>
      <c r="AW1519" s="100"/>
      <c r="AX1519" s="100"/>
      <c r="AY1519" s="100"/>
    </row>
    <row r="1520" spans="37:51"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100"/>
      <c r="AV1520" s="100"/>
      <c r="AW1520" s="100"/>
      <c r="AX1520" s="100"/>
      <c r="AY1520" s="100"/>
    </row>
    <row r="1521" spans="37:51"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100"/>
      <c r="AV1521" s="100"/>
      <c r="AW1521" s="100"/>
      <c r="AX1521" s="100"/>
      <c r="AY1521" s="100"/>
    </row>
    <row r="1522" spans="37:51"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100"/>
      <c r="AV1522" s="100"/>
      <c r="AW1522" s="100"/>
      <c r="AX1522" s="100"/>
      <c r="AY1522" s="100"/>
    </row>
    <row r="1523" spans="37:51"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100"/>
      <c r="AV1523" s="100"/>
      <c r="AW1523" s="100"/>
      <c r="AX1523" s="100"/>
      <c r="AY1523" s="100"/>
    </row>
    <row r="1524" spans="37:51"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100"/>
      <c r="AV1524" s="100"/>
      <c r="AW1524" s="100"/>
      <c r="AX1524" s="100"/>
      <c r="AY1524" s="100"/>
    </row>
    <row r="1525" spans="37:51"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100"/>
      <c r="AV1525" s="100"/>
      <c r="AW1525" s="100"/>
      <c r="AX1525" s="100"/>
      <c r="AY1525" s="100"/>
    </row>
    <row r="1526" spans="37:51"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100"/>
      <c r="AV1526" s="100"/>
      <c r="AW1526" s="100"/>
      <c r="AX1526" s="100"/>
      <c r="AY1526" s="100"/>
    </row>
    <row r="1527" spans="37:51"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100"/>
      <c r="AV1527" s="100"/>
      <c r="AW1527" s="100"/>
      <c r="AX1527" s="100"/>
      <c r="AY1527" s="100"/>
    </row>
    <row r="1528" spans="37:51"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100"/>
      <c r="AV1528" s="100"/>
      <c r="AW1528" s="100"/>
      <c r="AX1528" s="100"/>
      <c r="AY1528" s="100"/>
    </row>
    <row r="1529" spans="37:51"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100"/>
      <c r="AV1529" s="100"/>
      <c r="AW1529" s="100"/>
      <c r="AX1529" s="100"/>
      <c r="AY1529" s="100"/>
    </row>
    <row r="1530" spans="37:51"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100"/>
      <c r="AV1530" s="100"/>
      <c r="AW1530" s="100"/>
      <c r="AX1530" s="100"/>
      <c r="AY1530" s="100"/>
    </row>
    <row r="1531" spans="37:51"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100"/>
      <c r="AV1531" s="100"/>
      <c r="AW1531" s="100"/>
      <c r="AX1531" s="100"/>
      <c r="AY1531" s="100"/>
    </row>
    <row r="1532" spans="37:51"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100"/>
      <c r="AV1532" s="100"/>
      <c r="AW1532" s="100"/>
      <c r="AX1532" s="100"/>
      <c r="AY1532" s="100"/>
    </row>
    <row r="1533" spans="37:51"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100"/>
      <c r="AV1533" s="100"/>
      <c r="AW1533" s="100"/>
      <c r="AX1533" s="100"/>
      <c r="AY1533" s="100"/>
    </row>
    <row r="1534" spans="37:51"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100"/>
      <c r="AV1534" s="100"/>
      <c r="AW1534" s="100"/>
      <c r="AX1534" s="100"/>
      <c r="AY1534" s="100"/>
    </row>
    <row r="1535" spans="37:51"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100"/>
      <c r="AV1535" s="100"/>
      <c r="AW1535" s="100"/>
      <c r="AX1535" s="100"/>
      <c r="AY1535" s="100"/>
    </row>
    <row r="1536" spans="37:51"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100"/>
      <c r="AV1536" s="100"/>
      <c r="AW1536" s="100"/>
      <c r="AX1536" s="100"/>
      <c r="AY1536" s="100"/>
    </row>
    <row r="1537" spans="37:51"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100"/>
      <c r="AV1537" s="100"/>
      <c r="AW1537" s="100"/>
      <c r="AX1537" s="100"/>
      <c r="AY1537" s="100"/>
    </row>
    <row r="1538" spans="37:51"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100"/>
      <c r="AV1538" s="100"/>
      <c r="AW1538" s="100"/>
      <c r="AX1538" s="100"/>
      <c r="AY1538" s="100"/>
    </row>
    <row r="1539" spans="37:51"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100"/>
      <c r="AV1539" s="100"/>
      <c r="AW1539" s="100"/>
      <c r="AX1539" s="100"/>
      <c r="AY1539" s="100"/>
    </row>
    <row r="1540" spans="37:51"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100"/>
      <c r="AV1540" s="100"/>
      <c r="AW1540" s="100"/>
      <c r="AX1540" s="100"/>
      <c r="AY1540" s="100"/>
    </row>
    <row r="1541" spans="37:51"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100"/>
      <c r="AV1541" s="100"/>
      <c r="AW1541" s="100"/>
      <c r="AX1541" s="100"/>
      <c r="AY1541" s="100"/>
    </row>
    <row r="1542" spans="37:51"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100"/>
      <c r="AV1542" s="100"/>
      <c r="AW1542" s="100"/>
      <c r="AX1542" s="100"/>
      <c r="AY1542" s="100"/>
    </row>
    <row r="1543" spans="37:51"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100"/>
      <c r="AV1543" s="100"/>
      <c r="AW1543" s="100"/>
      <c r="AX1543" s="100"/>
      <c r="AY1543" s="100"/>
    </row>
    <row r="1544" spans="37:51"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100"/>
      <c r="AV1544" s="100"/>
      <c r="AW1544" s="100"/>
      <c r="AX1544" s="100"/>
      <c r="AY1544" s="100"/>
    </row>
    <row r="1545" spans="37:51"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100"/>
      <c r="AV1545" s="100"/>
      <c r="AW1545" s="100"/>
      <c r="AX1545" s="100"/>
      <c r="AY1545" s="100"/>
    </row>
    <row r="1546" spans="37:51"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100"/>
      <c r="AV1546" s="100"/>
      <c r="AW1546" s="100"/>
      <c r="AX1546" s="100"/>
      <c r="AY1546" s="100"/>
    </row>
    <row r="1547" spans="37:51"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100"/>
      <c r="AV1547" s="100"/>
      <c r="AW1547" s="100"/>
      <c r="AX1547" s="100"/>
      <c r="AY1547" s="100"/>
    </row>
    <row r="1548" spans="37:51"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100"/>
      <c r="AV1548" s="100"/>
      <c r="AW1548" s="100"/>
      <c r="AX1548" s="100"/>
      <c r="AY1548" s="100"/>
    </row>
    <row r="1549" spans="37:51"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100"/>
      <c r="AV1549" s="100"/>
      <c r="AW1549" s="100"/>
      <c r="AX1549" s="100"/>
      <c r="AY1549" s="100"/>
    </row>
    <row r="1550" spans="37:51"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100"/>
      <c r="AV1550" s="100"/>
      <c r="AW1550" s="100"/>
      <c r="AX1550" s="100"/>
      <c r="AY1550" s="100"/>
    </row>
    <row r="1551" spans="37:51"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100"/>
      <c r="AV1551" s="100"/>
      <c r="AW1551" s="100"/>
      <c r="AX1551" s="100"/>
      <c r="AY1551" s="100"/>
    </row>
    <row r="1552" spans="37:51"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100"/>
      <c r="AV1552" s="100"/>
      <c r="AW1552" s="100"/>
      <c r="AX1552" s="100"/>
      <c r="AY1552" s="100"/>
    </row>
    <row r="1553" spans="37:51"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100"/>
      <c r="AV1553" s="100"/>
      <c r="AW1553" s="100"/>
      <c r="AX1553" s="100"/>
      <c r="AY1553" s="100"/>
    </row>
    <row r="1554" spans="37:51"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100"/>
      <c r="AV1554" s="100"/>
      <c r="AW1554" s="100"/>
      <c r="AX1554" s="100"/>
      <c r="AY1554" s="100"/>
    </row>
    <row r="1555" spans="37:51"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100"/>
      <c r="AV1555" s="100"/>
      <c r="AW1555" s="100"/>
      <c r="AX1555" s="100"/>
      <c r="AY1555" s="100"/>
    </row>
    <row r="1556" spans="37:51"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100"/>
      <c r="AV1556" s="100"/>
      <c r="AW1556" s="100"/>
      <c r="AX1556" s="100"/>
      <c r="AY1556" s="100"/>
    </row>
    <row r="1557" spans="37:51"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100"/>
      <c r="AV1557" s="100"/>
      <c r="AW1557" s="100"/>
      <c r="AX1557" s="100"/>
      <c r="AY1557" s="100"/>
    </row>
    <row r="1558" spans="37:51"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100"/>
      <c r="AV1558" s="100"/>
      <c r="AW1558" s="100"/>
      <c r="AX1558" s="100"/>
      <c r="AY1558" s="100"/>
    </row>
    <row r="1559" spans="37:51"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100"/>
      <c r="AV1559" s="100"/>
      <c r="AW1559" s="100"/>
      <c r="AX1559" s="100"/>
      <c r="AY1559" s="100"/>
    </row>
    <row r="1560" spans="37:51"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100"/>
      <c r="AV1560" s="100"/>
      <c r="AW1560" s="100"/>
      <c r="AX1560" s="100"/>
      <c r="AY1560" s="100"/>
    </row>
    <row r="1561" spans="37:51"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100"/>
      <c r="AV1561" s="100"/>
      <c r="AW1561" s="100"/>
      <c r="AX1561" s="100"/>
      <c r="AY1561" s="100"/>
    </row>
    <row r="1562" spans="37:51"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100"/>
      <c r="AV1562" s="100"/>
      <c r="AW1562" s="100"/>
      <c r="AX1562" s="100"/>
      <c r="AY1562" s="100"/>
    </row>
    <row r="1563" spans="37:51"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100"/>
      <c r="AV1563" s="100"/>
      <c r="AW1563" s="100"/>
      <c r="AX1563" s="100"/>
      <c r="AY1563" s="100"/>
    </row>
    <row r="1564" spans="37:51"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100"/>
      <c r="AV1564" s="100"/>
      <c r="AW1564" s="100"/>
      <c r="AX1564" s="100"/>
      <c r="AY1564" s="100"/>
    </row>
    <row r="1565" spans="37:51"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100"/>
      <c r="AV1565" s="100"/>
      <c r="AW1565" s="100"/>
      <c r="AX1565" s="100"/>
      <c r="AY1565" s="100"/>
    </row>
    <row r="1566" spans="37:51"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100"/>
      <c r="AV1566" s="100"/>
      <c r="AW1566" s="100"/>
      <c r="AX1566" s="100"/>
      <c r="AY1566" s="100"/>
    </row>
    <row r="1567" spans="37:51"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100"/>
      <c r="AV1567" s="100"/>
      <c r="AW1567" s="100"/>
      <c r="AX1567" s="100"/>
      <c r="AY1567" s="100"/>
    </row>
    <row r="1568" spans="37:51"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100"/>
      <c r="AV1568" s="100"/>
      <c r="AW1568" s="100"/>
      <c r="AX1568" s="100"/>
      <c r="AY1568" s="100"/>
    </row>
    <row r="1569" spans="37:51"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100"/>
      <c r="AV1569" s="100"/>
      <c r="AW1569" s="100"/>
      <c r="AX1569" s="100"/>
      <c r="AY1569" s="100"/>
    </row>
    <row r="1570" spans="37:51"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100"/>
      <c r="AV1570" s="100"/>
      <c r="AW1570" s="100"/>
      <c r="AX1570" s="100"/>
      <c r="AY1570" s="100"/>
    </row>
    <row r="1571" spans="37:51"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100"/>
      <c r="AV1571" s="100"/>
      <c r="AW1571" s="100"/>
      <c r="AX1571" s="100"/>
      <c r="AY1571" s="100"/>
    </row>
    <row r="1572" spans="37:51"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100"/>
      <c r="AV1572" s="100"/>
      <c r="AW1572" s="100"/>
      <c r="AX1572" s="100"/>
      <c r="AY1572" s="100"/>
    </row>
    <row r="1573" spans="37:51"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100"/>
      <c r="AV1573" s="100"/>
      <c r="AW1573" s="100"/>
      <c r="AX1573" s="100"/>
      <c r="AY1573" s="100"/>
    </row>
    <row r="1574" spans="37:51"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100"/>
      <c r="AV1574" s="100"/>
      <c r="AW1574" s="100"/>
      <c r="AX1574" s="100"/>
      <c r="AY1574" s="100"/>
    </row>
    <row r="1575" spans="37:51"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100"/>
      <c r="AV1575" s="100"/>
      <c r="AW1575" s="100"/>
      <c r="AX1575" s="100"/>
      <c r="AY1575" s="100"/>
    </row>
    <row r="1576" spans="37:51"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100"/>
      <c r="AV1576" s="100"/>
      <c r="AW1576" s="100"/>
      <c r="AX1576" s="100"/>
      <c r="AY1576" s="100"/>
    </row>
    <row r="1577" spans="37:51"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100"/>
      <c r="AV1577" s="100"/>
      <c r="AW1577" s="100"/>
      <c r="AX1577" s="100"/>
      <c r="AY1577" s="100"/>
    </row>
    <row r="1578" spans="37:51"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100"/>
      <c r="AV1578" s="100"/>
      <c r="AW1578" s="100"/>
      <c r="AX1578" s="100"/>
      <c r="AY1578" s="100"/>
    </row>
    <row r="1579" spans="37:51"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100"/>
      <c r="AV1579" s="100"/>
      <c r="AW1579" s="100"/>
      <c r="AX1579" s="100"/>
      <c r="AY1579" s="100"/>
    </row>
    <row r="1580" spans="37:51"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100"/>
      <c r="AV1580" s="100"/>
      <c r="AW1580" s="100"/>
      <c r="AX1580" s="100"/>
      <c r="AY1580" s="100"/>
    </row>
    <row r="1581" spans="37:51"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100"/>
      <c r="AV1581" s="100"/>
      <c r="AW1581" s="100"/>
      <c r="AX1581" s="100"/>
      <c r="AY1581" s="100"/>
    </row>
    <row r="1582" spans="37:51"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100"/>
      <c r="AV1582" s="100"/>
      <c r="AW1582" s="100"/>
      <c r="AX1582" s="100"/>
      <c r="AY1582" s="100"/>
    </row>
    <row r="1583" spans="37:51"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100"/>
      <c r="AV1583" s="100"/>
      <c r="AW1583" s="100"/>
      <c r="AX1583" s="100"/>
      <c r="AY1583" s="100"/>
    </row>
    <row r="1584" spans="37:51"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100"/>
      <c r="AV1584" s="100"/>
      <c r="AW1584" s="100"/>
      <c r="AX1584" s="100"/>
      <c r="AY1584" s="100"/>
    </row>
    <row r="1585" spans="37:51"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100"/>
      <c r="AV1585" s="100"/>
      <c r="AW1585" s="100"/>
      <c r="AX1585" s="100"/>
      <c r="AY1585" s="100"/>
    </row>
    <row r="1586" spans="37:51"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100"/>
      <c r="AV1586" s="100"/>
      <c r="AW1586" s="100"/>
      <c r="AX1586" s="100"/>
      <c r="AY1586" s="100"/>
    </row>
    <row r="1587" spans="37:51"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100"/>
      <c r="AV1587" s="100"/>
      <c r="AW1587" s="100"/>
      <c r="AX1587" s="100"/>
      <c r="AY1587" s="100"/>
    </row>
    <row r="1588" spans="37:51"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100"/>
      <c r="AV1588" s="100"/>
      <c r="AW1588" s="100"/>
      <c r="AX1588" s="100"/>
      <c r="AY1588" s="100"/>
    </row>
    <row r="1589" spans="37:51"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100"/>
      <c r="AV1589" s="100"/>
      <c r="AW1589" s="100"/>
      <c r="AX1589" s="100"/>
      <c r="AY1589" s="100"/>
    </row>
    <row r="1590" spans="37:51"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100"/>
      <c r="AV1590" s="100"/>
      <c r="AW1590" s="100"/>
      <c r="AX1590" s="100"/>
      <c r="AY1590" s="100"/>
    </row>
    <row r="1591" spans="37:51"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100"/>
      <c r="AV1591" s="100"/>
      <c r="AW1591" s="100"/>
      <c r="AX1591" s="100"/>
      <c r="AY1591" s="100"/>
    </row>
    <row r="1592" spans="37:51"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100"/>
      <c r="AV1592" s="100"/>
      <c r="AW1592" s="100"/>
      <c r="AX1592" s="100"/>
      <c r="AY1592" s="100"/>
    </row>
    <row r="1593" spans="37:51"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100"/>
      <c r="AV1593" s="100"/>
      <c r="AW1593" s="100"/>
      <c r="AX1593" s="100"/>
      <c r="AY1593" s="100"/>
    </row>
    <row r="1594" spans="37:51"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100"/>
      <c r="AV1594" s="100"/>
      <c r="AW1594" s="100"/>
      <c r="AX1594" s="100"/>
      <c r="AY1594" s="100"/>
    </row>
    <row r="1595" spans="37:51"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100"/>
      <c r="AV1595" s="100"/>
      <c r="AW1595" s="100"/>
      <c r="AX1595" s="100"/>
      <c r="AY1595" s="100"/>
    </row>
    <row r="1596" spans="37:51"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100"/>
      <c r="AV1596" s="100"/>
      <c r="AW1596" s="100"/>
      <c r="AX1596" s="100"/>
      <c r="AY1596" s="100"/>
    </row>
    <row r="1597" spans="37:51"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100"/>
      <c r="AV1597" s="100"/>
      <c r="AW1597" s="100"/>
      <c r="AX1597" s="100"/>
      <c r="AY1597" s="100"/>
    </row>
    <row r="1598" spans="37:51"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100"/>
      <c r="AV1598" s="100"/>
      <c r="AW1598" s="100"/>
      <c r="AX1598" s="100"/>
      <c r="AY1598" s="100"/>
    </row>
    <row r="1599" spans="37:51"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100"/>
      <c r="AV1599" s="100"/>
      <c r="AW1599" s="100"/>
      <c r="AX1599" s="100"/>
      <c r="AY1599" s="100"/>
    </row>
    <row r="1600" spans="37:51"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100"/>
      <c r="AV1600" s="100"/>
      <c r="AW1600" s="100"/>
      <c r="AX1600" s="100"/>
      <c r="AY1600" s="100"/>
    </row>
    <row r="1601" spans="37:51"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100"/>
      <c r="AV1601" s="100"/>
      <c r="AW1601" s="100"/>
      <c r="AX1601" s="100"/>
      <c r="AY1601" s="100"/>
    </row>
    <row r="1602" spans="37:51"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100"/>
      <c r="AV1602" s="100"/>
      <c r="AW1602" s="100"/>
      <c r="AX1602" s="100"/>
      <c r="AY1602" s="100"/>
    </row>
    <row r="1603" spans="37:51"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100"/>
      <c r="AV1603" s="100"/>
      <c r="AW1603" s="100"/>
      <c r="AX1603" s="100"/>
      <c r="AY1603" s="100"/>
    </row>
    <row r="1604" spans="37:51"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100"/>
      <c r="AV1604" s="100"/>
      <c r="AW1604" s="100"/>
      <c r="AX1604" s="100"/>
      <c r="AY1604" s="100"/>
    </row>
    <row r="1605" spans="37:51"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100"/>
      <c r="AV1605" s="100"/>
      <c r="AW1605" s="100"/>
      <c r="AX1605" s="100"/>
      <c r="AY1605" s="100"/>
    </row>
    <row r="1606" spans="37:51"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100"/>
      <c r="AV1606" s="100"/>
      <c r="AW1606" s="100"/>
      <c r="AX1606" s="100"/>
      <c r="AY1606" s="100"/>
    </row>
    <row r="1607" spans="37:51"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100"/>
      <c r="AV1607" s="100"/>
      <c r="AW1607" s="100"/>
      <c r="AX1607" s="100"/>
      <c r="AY1607" s="100"/>
    </row>
    <row r="1608" spans="37:51"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100"/>
      <c r="AV1608" s="100"/>
      <c r="AW1608" s="100"/>
      <c r="AX1608" s="100"/>
      <c r="AY1608" s="100"/>
    </row>
    <row r="1609" spans="37:51"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100"/>
      <c r="AV1609" s="100"/>
      <c r="AW1609" s="100"/>
      <c r="AX1609" s="100"/>
      <c r="AY1609" s="100"/>
    </row>
    <row r="1610" spans="37:51"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100"/>
      <c r="AV1610" s="100"/>
      <c r="AW1610" s="100"/>
      <c r="AX1610" s="100"/>
      <c r="AY1610" s="100"/>
    </row>
    <row r="1611" spans="37:51"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100"/>
      <c r="AV1611" s="100"/>
      <c r="AW1611" s="100"/>
      <c r="AX1611" s="100"/>
      <c r="AY1611" s="100"/>
    </row>
    <row r="1612" spans="37:51"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100"/>
      <c r="AV1612" s="100"/>
      <c r="AW1612" s="100"/>
      <c r="AX1612" s="100"/>
      <c r="AY1612" s="100"/>
    </row>
    <row r="1613" spans="37:51"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100"/>
      <c r="AV1613" s="100"/>
      <c r="AW1613" s="100"/>
      <c r="AX1613" s="100"/>
      <c r="AY1613" s="100"/>
    </row>
    <row r="1614" spans="37:51"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100"/>
      <c r="AV1614" s="100"/>
      <c r="AW1614" s="100"/>
      <c r="AX1614" s="100"/>
      <c r="AY1614" s="100"/>
    </row>
    <row r="1615" spans="37:51"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100"/>
      <c r="AV1615" s="100"/>
      <c r="AW1615" s="100"/>
      <c r="AX1615" s="100"/>
      <c r="AY1615" s="100"/>
    </row>
    <row r="1616" spans="37:51"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100"/>
      <c r="AV1616" s="100"/>
      <c r="AW1616" s="100"/>
      <c r="AX1616" s="100"/>
      <c r="AY1616" s="100"/>
    </row>
    <row r="1617" spans="37:51"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100"/>
      <c r="AV1617" s="100"/>
      <c r="AW1617" s="100"/>
      <c r="AX1617" s="100"/>
      <c r="AY1617" s="100"/>
    </row>
    <row r="1618" spans="37:51"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100"/>
      <c r="AV1618" s="100"/>
      <c r="AW1618" s="100"/>
      <c r="AX1618" s="100"/>
      <c r="AY1618" s="100"/>
    </row>
    <row r="1619" spans="37:51"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100"/>
      <c r="AV1619" s="100"/>
      <c r="AW1619" s="100"/>
      <c r="AX1619" s="100"/>
      <c r="AY1619" s="100"/>
    </row>
    <row r="1620" spans="37:51"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100"/>
      <c r="AV1620" s="100"/>
      <c r="AW1620" s="100"/>
      <c r="AX1620" s="100"/>
      <c r="AY1620" s="100"/>
    </row>
    <row r="1621" spans="37:51"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100"/>
      <c r="AV1621" s="100"/>
      <c r="AW1621" s="100"/>
      <c r="AX1621" s="100"/>
      <c r="AY1621" s="100"/>
    </row>
    <row r="1622" spans="37:51"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100"/>
      <c r="AV1622" s="100"/>
      <c r="AW1622" s="100"/>
      <c r="AX1622" s="100"/>
      <c r="AY1622" s="100"/>
    </row>
    <row r="1623" spans="37:51"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100"/>
      <c r="AV1623" s="100"/>
      <c r="AW1623" s="100"/>
      <c r="AX1623" s="100"/>
      <c r="AY1623" s="100"/>
    </row>
    <row r="1624" spans="37:51"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100"/>
      <c r="AV1624" s="100"/>
      <c r="AW1624" s="100"/>
      <c r="AX1624" s="100"/>
      <c r="AY1624" s="100"/>
    </row>
    <row r="1625" spans="37:51"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100"/>
      <c r="AV1625" s="100"/>
      <c r="AW1625" s="100"/>
      <c r="AX1625" s="100"/>
      <c r="AY1625" s="100"/>
    </row>
    <row r="1626" spans="37:51"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100"/>
      <c r="AV1626" s="100"/>
      <c r="AW1626" s="100"/>
      <c r="AX1626" s="100"/>
      <c r="AY1626" s="100"/>
    </row>
    <row r="1627" spans="37:51"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100"/>
      <c r="AV1627" s="100"/>
      <c r="AW1627" s="100"/>
      <c r="AX1627" s="100"/>
      <c r="AY1627" s="100"/>
    </row>
    <row r="1628" spans="37:51"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100"/>
      <c r="AV1628" s="100"/>
      <c r="AW1628" s="100"/>
      <c r="AX1628" s="100"/>
      <c r="AY1628" s="100"/>
    </row>
    <row r="1629" spans="37:51"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100"/>
      <c r="AV1629" s="100"/>
      <c r="AW1629" s="100"/>
      <c r="AX1629" s="100"/>
      <c r="AY1629" s="100"/>
    </row>
    <row r="1630" spans="37:51"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100"/>
      <c r="AV1630" s="100"/>
      <c r="AW1630" s="100"/>
      <c r="AX1630" s="100"/>
      <c r="AY1630" s="100"/>
    </row>
    <row r="1631" spans="37:51"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100"/>
      <c r="AV1631" s="100"/>
      <c r="AW1631" s="100"/>
      <c r="AX1631" s="100"/>
      <c r="AY1631" s="100"/>
    </row>
    <row r="1632" spans="37:51"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100"/>
      <c r="AV1632" s="100"/>
      <c r="AW1632" s="100"/>
      <c r="AX1632" s="100"/>
      <c r="AY1632" s="100"/>
    </row>
    <row r="1633" spans="37:51"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100"/>
      <c r="AV1633" s="100"/>
      <c r="AW1633" s="100"/>
      <c r="AX1633" s="100"/>
      <c r="AY1633" s="100"/>
    </row>
    <row r="1634" spans="37:51"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100"/>
      <c r="AV1634" s="100"/>
      <c r="AW1634" s="100"/>
      <c r="AX1634" s="100"/>
      <c r="AY1634" s="100"/>
    </row>
    <row r="1635" spans="37:51"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100"/>
      <c r="AV1635" s="100"/>
      <c r="AW1635" s="100"/>
      <c r="AX1635" s="100"/>
      <c r="AY1635" s="100"/>
    </row>
    <row r="1636" spans="37:51"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100"/>
      <c r="AV1636" s="100"/>
      <c r="AW1636" s="100"/>
      <c r="AX1636" s="100"/>
      <c r="AY1636" s="100"/>
    </row>
    <row r="1637" spans="37:51"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100"/>
      <c r="AV1637" s="100"/>
      <c r="AW1637" s="100"/>
      <c r="AX1637" s="100"/>
      <c r="AY1637" s="100"/>
    </row>
    <row r="1638" spans="37:51"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100"/>
      <c r="AV1638" s="100"/>
      <c r="AW1638" s="100"/>
      <c r="AX1638" s="100"/>
      <c r="AY1638" s="100"/>
    </row>
    <row r="1639" spans="37:51"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100"/>
      <c r="AV1639" s="100"/>
      <c r="AW1639" s="100"/>
      <c r="AX1639" s="100"/>
      <c r="AY1639" s="100"/>
    </row>
    <row r="1640" spans="37:51"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100"/>
      <c r="AV1640" s="100"/>
      <c r="AW1640" s="100"/>
      <c r="AX1640" s="100"/>
      <c r="AY1640" s="100"/>
    </row>
    <row r="1641" spans="37:51"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100"/>
      <c r="AV1641" s="100"/>
      <c r="AW1641" s="100"/>
      <c r="AX1641" s="100"/>
      <c r="AY1641" s="100"/>
    </row>
    <row r="1642" spans="37:51"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100"/>
      <c r="AV1642" s="100"/>
      <c r="AW1642" s="100"/>
      <c r="AX1642" s="100"/>
      <c r="AY1642" s="100"/>
    </row>
    <row r="1643" spans="37:51"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100"/>
      <c r="AV1643" s="100"/>
      <c r="AW1643" s="100"/>
      <c r="AX1643" s="100"/>
      <c r="AY1643" s="100"/>
    </row>
    <row r="1644" spans="37:51"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100"/>
      <c r="AV1644" s="100"/>
      <c r="AW1644" s="100"/>
      <c r="AX1644" s="100"/>
      <c r="AY1644" s="100"/>
    </row>
    <row r="1645" spans="37:51"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100"/>
      <c r="AV1645" s="100"/>
      <c r="AW1645" s="100"/>
      <c r="AX1645" s="100"/>
      <c r="AY1645" s="100"/>
    </row>
    <row r="1646" spans="37:51"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100"/>
      <c r="AV1646" s="100"/>
      <c r="AW1646" s="100"/>
      <c r="AX1646" s="100"/>
      <c r="AY1646" s="100"/>
    </row>
    <row r="1647" spans="37:51"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100"/>
      <c r="AV1647" s="100"/>
      <c r="AW1647" s="100"/>
      <c r="AX1647" s="100"/>
      <c r="AY1647" s="100"/>
    </row>
    <row r="1648" spans="37:51"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100"/>
      <c r="AV1648" s="100"/>
      <c r="AW1648" s="100"/>
      <c r="AX1648" s="100"/>
      <c r="AY1648" s="100"/>
    </row>
    <row r="1649" spans="37:51"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100"/>
      <c r="AV1649" s="100"/>
      <c r="AW1649" s="100"/>
      <c r="AX1649" s="100"/>
      <c r="AY1649" s="100"/>
    </row>
    <row r="1650" spans="37:51"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100"/>
      <c r="AV1650" s="100"/>
      <c r="AW1650" s="100"/>
      <c r="AX1650" s="100"/>
      <c r="AY1650" s="100"/>
    </row>
    <row r="1651" spans="37:51"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100"/>
      <c r="AV1651" s="100"/>
      <c r="AW1651" s="100"/>
      <c r="AX1651" s="100"/>
      <c r="AY1651" s="100"/>
    </row>
    <row r="1652" spans="37:51"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100"/>
      <c r="AV1652" s="100"/>
      <c r="AW1652" s="100"/>
      <c r="AX1652" s="100"/>
      <c r="AY1652" s="100"/>
    </row>
    <row r="1653" spans="37:51"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100"/>
      <c r="AV1653" s="100"/>
      <c r="AW1653" s="100"/>
      <c r="AX1653" s="100"/>
      <c r="AY1653" s="100"/>
    </row>
    <row r="1654" spans="37:51"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100"/>
      <c r="AV1654" s="100"/>
      <c r="AW1654" s="100"/>
      <c r="AX1654" s="100"/>
      <c r="AY1654" s="100"/>
    </row>
    <row r="1655" spans="37:51"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100"/>
      <c r="AV1655" s="100"/>
      <c r="AW1655" s="100"/>
      <c r="AX1655" s="100"/>
      <c r="AY1655" s="100"/>
    </row>
    <row r="1656" spans="37:51">
      <c r="AK1656" s="100"/>
      <c r="AL1656" s="100"/>
      <c r="AM1656" s="100"/>
      <c r="AN1656" s="100"/>
      <c r="AO1656" s="100"/>
      <c r="AP1656" s="100"/>
      <c r="AQ1656" s="100"/>
      <c r="AR1656" s="100"/>
      <c r="AS1656" s="100"/>
      <c r="AT1656" s="100"/>
      <c r="AU1656" s="100"/>
      <c r="AV1656" s="100"/>
      <c r="AW1656" s="100"/>
      <c r="AX1656" s="100"/>
      <c r="AY1656" s="100"/>
    </row>
    <row r="1657" spans="37:51">
      <c r="AK1657" s="100"/>
      <c r="AL1657" s="100"/>
      <c r="AM1657" s="100"/>
      <c r="AN1657" s="100"/>
      <c r="AO1657" s="100"/>
      <c r="AP1657" s="100"/>
      <c r="AQ1657" s="100"/>
      <c r="AR1657" s="100"/>
      <c r="AS1657" s="100"/>
      <c r="AT1657" s="100"/>
      <c r="AU1657" s="100"/>
      <c r="AV1657" s="100"/>
      <c r="AW1657" s="100"/>
      <c r="AX1657" s="100"/>
      <c r="AY1657" s="100"/>
    </row>
    <row r="1658" spans="37:51">
      <c r="AK1658" s="100"/>
      <c r="AL1658" s="100"/>
      <c r="AM1658" s="100"/>
      <c r="AN1658" s="100"/>
      <c r="AO1658" s="100"/>
      <c r="AP1658" s="100"/>
      <c r="AQ1658" s="100"/>
      <c r="AR1658" s="100"/>
      <c r="AS1658" s="100"/>
      <c r="AT1658" s="100"/>
      <c r="AU1658" s="100"/>
      <c r="AV1658" s="100"/>
      <c r="AW1658" s="100"/>
      <c r="AX1658" s="100"/>
      <c r="AY1658" s="100"/>
    </row>
    <row r="1659" spans="37:51">
      <c r="AK1659" s="100"/>
      <c r="AL1659" s="100"/>
      <c r="AM1659" s="100"/>
      <c r="AN1659" s="100"/>
      <c r="AO1659" s="100"/>
      <c r="AP1659" s="100"/>
      <c r="AQ1659" s="100"/>
      <c r="AR1659" s="100"/>
      <c r="AS1659" s="100"/>
      <c r="AT1659" s="100"/>
      <c r="AU1659" s="100"/>
      <c r="AV1659" s="100"/>
      <c r="AW1659" s="100"/>
      <c r="AX1659" s="100"/>
      <c r="AY1659" s="100"/>
    </row>
    <row r="1660" spans="37:51"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100"/>
      <c r="AV1660" s="100"/>
      <c r="AW1660" s="100"/>
      <c r="AX1660" s="100"/>
      <c r="AY1660" s="100"/>
    </row>
    <row r="1661" spans="37:51"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100"/>
      <c r="AV1661" s="100"/>
      <c r="AW1661" s="100"/>
      <c r="AX1661" s="100"/>
      <c r="AY1661" s="100"/>
    </row>
    <row r="1662" spans="37:51">
      <c r="AK1662" s="100"/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100"/>
      <c r="AV1662" s="100"/>
      <c r="AW1662" s="100"/>
      <c r="AX1662" s="100"/>
      <c r="AY1662" s="100"/>
    </row>
    <row r="1663" spans="37:51">
      <c r="AK1663" s="100"/>
      <c r="AL1663" s="100"/>
      <c r="AM1663" s="100"/>
      <c r="AN1663" s="100"/>
      <c r="AO1663" s="100"/>
      <c r="AP1663" s="100"/>
      <c r="AQ1663" s="100"/>
      <c r="AR1663" s="100"/>
      <c r="AS1663" s="100"/>
      <c r="AT1663" s="100"/>
      <c r="AU1663" s="100"/>
      <c r="AV1663" s="100"/>
      <c r="AW1663" s="100"/>
      <c r="AX1663" s="100"/>
      <c r="AY1663" s="100"/>
    </row>
    <row r="1664" spans="37:51"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100"/>
      <c r="AV1664" s="100"/>
      <c r="AW1664" s="100"/>
      <c r="AX1664" s="100"/>
      <c r="AY1664" s="100"/>
    </row>
    <row r="1665" spans="37:51"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100"/>
      <c r="AV1665" s="100"/>
      <c r="AW1665" s="100"/>
      <c r="AX1665" s="100"/>
      <c r="AY1665" s="100"/>
    </row>
    <row r="1666" spans="37:51"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100"/>
      <c r="AV1666" s="100"/>
      <c r="AW1666" s="100"/>
      <c r="AX1666" s="100"/>
      <c r="AY1666" s="100"/>
    </row>
    <row r="1667" spans="37:51"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100"/>
      <c r="AV1667" s="100"/>
      <c r="AW1667" s="100"/>
      <c r="AX1667" s="100"/>
      <c r="AY1667" s="100"/>
    </row>
    <row r="1668" spans="37:51">
      <c r="AK1668" s="100"/>
      <c r="AL1668" s="100"/>
      <c r="AM1668" s="100"/>
      <c r="AN1668" s="100"/>
      <c r="AO1668" s="100"/>
      <c r="AP1668" s="100"/>
      <c r="AQ1668" s="100"/>
      <c r="AR1668" s="100"/>
      <c r="AS1668" s="100"/>
      <c r="AT1668" s="100"/>
      <c r="AU1668" s="100"/>
      <c r="AV1668" s="100"/>
      <c r="AW1668" s="100"/>
      <c r="AX1668" s="100"/>
      <c r="AY1668" s="100"/>
    </row>
    <row r="1669" spans="37:51">
      <c r="AK1669" s="100"/>
      <c r="AL1669" s="100"/>
      <c r="AM1669" s="100"/>
      <c r="AN1669" s="100"/>
      <c r="AO1669" s="100"/>
      <c r="AP1669" s="100"/>
      <c r="AQ1669" s="100"/>
      <c r="AR1669" s="100"/>
      <c r="AS1669" s="100"/>
      <c r="AT1669" s="100"/>
      <c r="AU1669" s="100"/>
      <c r="AV1669" s="100"/>
      <c r="AW1669" s="100"/>
      <c r="AX1669" s="100"/>
      <c r="AY1669" s="100"/>
    </row>
    <row r="1670" spans="37:51">
      <c r="AK1670" s="100"/>
      <c r="AL1670" s="100"/>
      <c r="AM1670" s="100"/>
      <c r="AN1670" s="100"/>
      <c r="AO1670" s="100"/>
      <c r="AP1670" s="100"/>
      <c r="AQ1670" s="100"/>
      <c r="AR1670" s="100"/>
      <c r="AS1670" s="100"/>
      <c r="AT1670" s="100"/>
      <c r="AU1670" s="100"/>
      <c r="AV1670" s="100"/>
      <c r="AW1670" s="100"/>
      <c r="AX1670" s="100"/>
      <c r="AY1670" s="100"/>
    </row>
    <row r="1671" spans="37:51">
      <c r="AK1671" s="100"/>
      <c r="AL1671" s="100"/>
      <c r="AM1671" s="100"/>
      <c r="AN1671" s="100"/>
      <c r="AO1671" s="100"/>
      <c r="AP1671" s="100"/>
      <c r="AQ1671" s="100"/>
      <c r="AR1671" s="100"/>
      <c r="AS1671" s="100"/>
      <c r="AT1671" s="100"/>
      <c r="AU1671" s="100"/>
      <c r="AV1671" s="100"/>
      <c r="AW1671" s="100"/>
      <c r="AX1671" s="100"/>
      <c r="AY1671" s="100"/>
    </row>
    <row r="1672" spans="37:51">
      <c r="AK1672" s="100"/>
      <c r="AL1672" s="100"/>
      <c r="AM1672" s="100"/>
      <c r="AN1672" s="100"/>
      <c r="AO1672" s="100"/>
      <c r="AP1672" s="100"/>
      <c r="AQ1672" s="100"/>
      <c r="AR1672" s="100"/>
      <c r="AS1672" s="100"/>
      <c r="AT1672" s="100"/>
      <c r="AU1672" s="100"/>
      <c r="AV1672" s="100"/>
      <c r="AW1672" s="100"/>
      <c r="AX1672" s="100"/>
      <c r="AY1672" s="100"/>
    </row>
    <row r="1673" spans="37:51">
      <c r="AK1673" s="100"/>
      <c r="AL1673" s="100"/>
      <c r="AM1673" s="100"/>
      <c r="AN1673" s="100"/>
      <c r="AO1673" s="100"/>
      <c r="AP1673" s="100"/>
      <c r="AQ1673" s="100"/>
      <c r="AR1673" s="100"/>
      <c r="AS1673" s="100"/>
      <c r="AT1673" s="100"/>
      <c r="AU1673" s="100"/>
      <c r="AV1673" s="100"/>
      <c r="AW1673" s="100"/>
      <c r="AX1673" s="100"/>
      <c r="AY1673" s="100"/>
    </row>
    <row r="1674" spans="37:51">
      <c r="AK1674" s="100"/>
      <c r="AL1674" s="100"/>
      <c r="AM1674" s="100"/>
      <c r="AN1674" s="100"/>
      <c r="AO1674" s="100"/>
      <c r="AP1674" s="100"/>
      <c r="AQ1674" s="100"/>
      <c r="AR1674" s="100"/>
      <c r="AS1674" s="100"/>
      <c r="AT1674" s="100"/>
      <c r="AU1674" s="100"/>
      <c r="AV1674" s="100"/>
      <c r="AW1674" s="100"/>
      <c r="AX1674" s="100"/>
      <c r="AY1674" s="100"/>
    </row>
    <row r="1675" spans="37:51">
      <c r="AK1675" s="100"/>
      <c r="AL1675" s="100"/>
      <c r="AM1675" s="100"/>
      <c r="AN1675" s="100"/>
      <c r="AO1675" s="100"/>
      <c r="AP1675" s="100"/>
      <c r="AQ1675" s="100"/>
      <c r="AR1675" s="100"/>
      <c r="AS1675" s="100"/>
      <c r="AT1675" s="100"/>
      <c r="AU1675" s="100"/>
      <c r="AV1675" s="100"/>
      <c r="AW1675" s="100"/>
      <c r="AX1675" s="100"/>
      <c r="AY1675" s="100"/>
    </row>
    <row r="1676" spans="37:51">
      <c r="AK1676" s="100"/>
      <c r="AL1676" s="100"/>
      <c r="AM1676" s="100"/>
      <c r="AN1676" s="100"/>
      <c r="AO1676" s="100"/>
      <c r="AP1676" s="100"/>
      <c r="AQ1676" s="100"/>
      <c r="AR1676" s="100"/>
      <c r="AS1676" s="100"/>
      <c r="AT1676" s="100"/>
      <c r="AU1676" s="100"/>
      <c r="AV1676" s="100"/>
      <c r="AW1676" s="100"/>
      <c r="AX1676" s="100"/>
      <c r="AY1676" s="100"/>
    </row>
    <row r="1677" spans="37:51">
      <c r="AK1677" s="100"/>
      <c r="AL1677" s="100"/>
      <c r="AM1677" s="100"/>
      <c r="AN1677" s="100"/>
      <c r="AO1677" s="100"/>
      <c r="AP1677" s="100"/>
      <c r="AQ1677" s="100"/>
      <c r="AR1677" s="100"/>
      <c r="AS1677" s="100"/>
      <c r="AT1677" s="100"/>
      <c r="AU1677" s="100"/>
      <c r="AV1677" s="100"/>
      <c r="AW1677" s="100"/>
      <c r="AX1677" s="100"/>
      <c r="AY1677" s="100"/>
    </row>
    <row r="1678" spans="37:51">
      <c r="AK1678" s="100"/>
      <c r="AL1678" s="100"/>
      <c r="AM1678" s="100"/>
      <c r="AN1678" s="100"/>
      <c r="AO1678" s="100"/>
      <c r="AP1678" s="100"/>
      <c r="AQ1678" s="100"/>
      <c r="AR1678" s="100"/>
      <c r="AS1678" s="100"/>
      <c r="AT1678" s="100"/>
      <c r="AU1678" s="100"/>
      <c r="AV1678" s="100"/>
      <c r="AW1678" s="100"/>
      <c r="AX1678" s="100"/>
      <c r="AY1678" s="100"/>
    </row>
    <row r="1679" spans="37:51">
      <c r="AK1679" s="100"/>
      <c r="AL1679" s="100"/>
      <c r="AM1679" s="100"/>
      <c r="AN1679" s="100"/>
      <c r="AO1679" s="100"/>
      <c r="AP1679" s="100"/>
      <c r="AQ1679" s="100"/>
      <c r="AR1679" s="100"/>
      <c r="AS1679" s="100"/>
      <c r="AT1679" s="100"/>
      <c r="AU1679" s="100"/>
      <c r="AV1679" s="100"/>
      <c r="AW1679" s="100"/>
      <c r="AX1679" s="100"/>
      <c r="AY1679" s="100"/>
    </row>
    <row r="1680" spans="37:51">
      <c r="AK1680" s="100"/>
      <c r="AL1680" s="100"/>
      <c r="AM1680" s="100"/>
      <c r="AN1680" s="100"/>
      <c r="AO1680" s="100"/>
      <c r="AP1680" s="100"/>
      <c r="AQ1680" s="100"/>
      <c r="AR1680" s="100"/>
      <c r="AS1680" s="100"/>
      <c r="AT1680" s="100"/>
      <c r="AU1680" s="100"/>
      <c r="AV1680" s="100"/>
      <c r="AW1680" s="100"/>
      <c r="AX1680" s="100"/>
      <c r="AY1680" s="100"/>
    </row>
    <row r="1681" spans="37:51">
      <c r="AK1681" s="100"/>
      <c r="AL1681" s="100"/>
      <c r="AM1681" s="100"/>
      <c r="AN1681" s="100"/>
      <c r="AO1681" s="100"/>
      <c r="AP1681" s="100"/>
      <c r="AQ1681" s="100"/>
      <c r="AR1681" s="100"/>
      <c r="AS1681" s="100"/>
      <c r="AT1681" s="100"/>
      <c r="AU1681" s="100"/>
      <c r="AV1681" s="100"/>
      <c r="AW1681" s="100"/>
      <c r="AX1681" s="100"/>
      <c r="AY1681" s="100"/>
    </row>
    <row r="1682" spans="37:51">
      <c r="AK1682" s="100"/>
      <c r="AL1682" s="100"/>
      <c r="AM1682" s="100"/>
      <c r="AN1682" s="100"/>
      <c r="AO1682" s="100"/>
      <c r="AP1682" s="100"/>
      <c r="AQ1682" s="100"/>
      <c r="AR1682" s="100"/>
      <c r="AS1682" s="100"/>
      <c r="AT1682" s="100"/>
      <c r="AU1682" s="100"/>
      <c r="AV1682" s="100"/>
      <c r="AW1682" s="100"/>
      <c r="AX1682" s="100"/>
      <c r="AY1682" s="100"/>
    </row>
    <row r="1683" spans="37:51">
      <c r="AK1683" s="100"/>
      <c r="AL1683" s="100"/>
      <c r="AM1683" s="100"/>
      <c r="AN1683" s="100"/>
      <c r="AO1683" s="100"/>
      <c r="AP1683" s="100"/>
      <c r="AQ1683" s="100"/>
      <c r="AR1683" s="100"/>
      <c r="AS1683" s="100"/>
      <c r="AT1683" s="100"/>
      <c r="AU1683" s="100"/>
      <c r="AV1683" s="100"/>
      <c r="AW1683" s="100"/>
      <c r="AX1683" s="100"/>
      <c r="AY1683" s="100"/>
    </row>
    <row r="1684" spans="37:51">
      <c r="AK1684" s="100"/>
      <c r="AL1684" s="100"/>
      <c r="AM1684" s="100"/>
      <c r="AN1684" s="100"/>
      <c r="AO1684" s="100"/>
      <c r="AP1684" s="100"/>
      <c r="AQ1684" s="100"/>
      <c r="AR1684" s="100"/>
      <c r="AS1684" s="100"/>
      <c r="AT1684" s="100"/>
      <c r="AU1684" s="100"/>
      <c r="AV1684" s="100"/>
      <c r="AW1684" s="100"/>
      <c r="AX1684" s="100"/>
      <c r="AY1684" s="100"/>
    </row>
    <row r="1685" spans="37:51">
      <c r="AK1685" s="100"/>
      <c r="AL1685" s="100"/>
      <c r="AM1685" s="100"/>
      <c r="AN1685" s="100"/>
      <c r="AO1685" s="100"/>
      <c r="AP1685" s="100"/>
      <c r="AQ1685" s="100"/>
      <c r="AR1685" s="100"/>
      <c r="AS1685" s="100"/>
      <c r="AT1685" s="100"/>
      <c r="AU1685" s="100"/>
      <c r="AV1685" s="100"/>
      <c r="AW1685" s="100"/>
      <c r="AX1685" s="100"/>
      <c r="AY1685" s="100"/>
    </row>
    <row r="1686" spans="37:51">
      <c r="AK1686" s="100"/>
      <c r="AL1686" s="100"/>
      <c r="AM1686" s="100"/>
      <c r="AN1686" s="100"/>
      <c r="AO1686" s="100"/>
      <c r="AP1686" s="100"/>
      <c r="AQ1686" s="100"/>
      <c r="AR1686" s="100"/>
      <c r="AS1686" s="100"/>
      <c r="AT1686" s="100"/>
      <c r="AU1686" s="100"/>
      <c r="AV1686" s="100"/>
      <c r="AW1686" s="100"/>
      <c r="AX1686" s="100"/>
      <c r="AY1686" s="100"/>
    </row>
    <row r="1687" spans="37:51">
      <c r="AK1687" s="100"/>
      <c r="AL1687" s="100"/>
      <c r="AM1687" s="100"/>
      <c r="AN1687" s="100"/>
      <c r="AO1687" s="100"/>
      <c r="AP1687" s="100"/>
      <c r="AQ1687" s="100"/>
      <c r="AR1687" s="100"/>
      <c r="AS1687" s="100"/>
      <c r="AT1687" s="100"/>
      <c r="AU1687" s="100"/>
      <c r="AV1687" s="100"/>
      <c r="AW1687" s="100"/>
      <c r="AX1687" s="100"/>
      <c r="AY1687" s="100"/>
    </row>
    <row r="1688" spans="37:51">
      <c r="AK1688" s="100"/>
      <c r="AL1688" s="100"/>
      <c r="AM1688" s="100"/>
      <c r="AN1688" s="100"/>
      <c r="AO1688" s="100"/>
      <c r="AP1688" s="100"/>
      <c r="AQ1688" s="100"/>
      <c r="AR1688" s="100"/>
      <c r="AS1688" s="100"/>
      <c r="AT1688" s="100"/>
      <c r="AU1688" s="100"/>
      <c r="AV1688" s="100"/>
      <c r="AW1688" s="100"/>
      <c r="AX1688" s="100"/>
      <c r="AY1688" s="100"/>
    </row>
    <row r="1689" spans="37:51">
      <c r="AK1689" s="100"/>
      <c r="AL1689" s="100"/>
      <c r="AM1689" s="100"/>
      <c r="AN1689" s="100"/>
      <c r="AO1689" s="100"/>
      <c r="AP1689" s="100"/>
      <c r="AQ1689" s="100"/>
      <c r="AR1689" s="100"/>
      <c r="AS1689" s="100"/>
      <c r="AT1689" s="100"/>
      <c r="AU1689" s="100"/>
      <c r="AV1689" s="100"/>
      <c r="AW1689" s="100"/>
      <c r="AX1689" s="100"/>
      <c r="AY1689" s="100"/>
    </row>
    <row r="1690" spans="37:51">
      <c r="AK1690" s="100"/>
      <c r="AL1690" s="100"/>
      <c r="AM1690" s="100"/>
      <c r="AN1690" s="100"/>
      <c r="AO1690" s="100"/>
      <c r="AP1690" s="100"/>
      <c r="AQ1690" s="100"/>
      <c r="AR1690" s="100"/>
      <c r="AS1690" s="100"/>
      <c r="AT1690" s="100"/>
      <c r="AU1690" s="100"/>
      <c r="AV1690" s="100"/>
      <c r="AW1690" s="100"/>
      <c r="AX1690" s="100"/>
      <c r="AY1690" s="100"/>
    </row>
    <row r="1691" spans="37:51">
      <c r="AK1691" s="100"/>
      <c r="AL1691" s="100"/>
      <c r="AM1691" s="100"/>
      <c r="AN1691" s="100"/>
      <c r="AO1691" s="100"/>
      <c r="AP1691" s="100"/>
      <c r="AQ1691" s="100"/>
      <c r="AR1691" s="100"/>
      <c r="AS1691" s="100"/>
      <c r="AT1691" s="100"/>
      <c r="AU1691" s="100"/>
      <c r="AV1691" s="100"/>
      <c r="AW1691" s="100"/>
      <c r="AX1691" s="100"/>
      <c r="AY1691" s="100"/>
    </row>
    <row r="1692" spans="37:51">
      <c r="AK1692" s="100"/>
      <c r="AL1692" s="100"/>
      <c r="AM1692" s="100"/>
      <c r="AN1692" s="100"/>
      <c r="AO1692" s="100"/>
      <c r="AP1692" s="100"/>
      <c r="AQ1692" s="100"/>
      <c r="AR1692" s="100"/>
      <c r="AS1692" s="100"/>
      <c r="AT1692" s="100"/>
      <c r="AU1692" s="100"/>
      <c r="AV1692" s="100"/>
      <c r="AW1692" s="100"/>
      <c r="AX1692" s="100"/>
      <c r="AY1692" s="100"/>
    </row>
    <row r="1693" spans="37:51">
      <c r="AK1693" s="100"/>
      <c r="AL1693" s="100"/>
      <c r="AM1693" s="100"/>
      <c r="AN1693" s="100"/>
      <c r="AO1693" s="100"/>
      <c r="AP1693" s="100"/>
      <c r="AQ1693" s="100"/>
      <c r="AR1693" s="100"/>
      <c r="AS1693" s="100"/>
      <c r="AT1693" s="100"/>
      <c r="AU1693" s="100"/>
      <c r="AV1693" s="100"/>
      <c r="AW1693" s="100"/>
      <c r="AX1693" s="100"/>
      <c r="AY1693" s="100"/>
    </row>
    <row r="1694" spans="37:51">
      <c r="AK1694" s="100"/>
      <c r="AL1694" s="100"/>
      <c r="AM1694" s="100"/>
      <c r="AN1694" s="100"/>
      <c r="AO1694" s="100"/>
      <c r="AP1694" s="100"/>
      <c r="AQ1694" s="100"/>
      <c r="AR1694" s="100"/>
      <c r="AS1694" s="100"/>
      <c r="AT1694" s="100"/>
      <c r="AU1694" s="100"/>
      <c r="AV1694" s="100"/>
      <c r="AW1694" s="100"/>
      <c r="AX1694" s="100"/>
      <c r="AY1694" s="100"/>
    </row>
    <row r="1695" spans="37:51">
      <c r="AK1695" s="100"/>
      <c r="AL1695" s="100"/>
      <c r="AM1695" s="100"/>
      <c r="AN1695" s="100"/>
      <c r="AO1695" s="100"/>
      <c r="AP1695" s="100"/>
      <c r="AQ1695" s="100"/>
      <c r="AR1695" s="100"/>
      <c r="AS1695" s="100"/>
      <c r="AT1695" s="100"/>
      <c r="AU1695" s="100"/>
      <c r="AV1695" s="100"/>
      <c r="AW1695" s="100"/>
      <c r="AX1695" s="100"/>
      <c r="AY1695" s="100"/>
    </row>
    <row r="1696" spans="37:51">
      <c r="AK1696" s="100"/>
      <c r="AL1696" s="100"/>
      <c r="AM1696" s="100"/>
      <c r="AN1696" s="100"/>
      <c r="AO1696" s="100"/>
      <c r="AP1696" s="100"/>
      <c r="AQ1696" s="100"/>
      <c r="AR1696" s="100"/>
      <c r="AS1696" s="100"/>
      <c r="AT1696" s="100"/>
      <c r="AU1696" s="100"/>
      <c r="AV1696" s="100"/>
      <c r="AW1696" s="100"/>
      <c r="AX1696" s="100"/>
      <c r="AY1696" s="100"/>
    </row>
    <row r="1697" spans="37:51">
      <c r="AK1697" s="100"/>
      <c r="AL1697" s="100"/>
      <c r="AM1697" s="100"/>
      <c r="AN1697" s="100"/>
      <c r="AO1697" s="100"/>
      <c r="AP1697" s="100"/>
      <c r="AQ1697" s="100"/>
      <c r="AR1697" s="100"/>
      <c r="AS1697" s="100"/>
      <c r="AT1697" s="100"/>
      <c r="AU1697" s="100"/>
      <c r="AV1697" s="100"/>
      <c r="AW1697" s="100"/>
      <c r="AX1697" s="100"/>
      <c r="AY1697" s="100"/>
    </row>
    <row r="1698" spans="37:51">
      <c r="AK1698" s="100"/>
      <c r="AL1698" s="100"/>
      <c r="AM1698" s="100"/>
      <c r="AN1698" s="100"/>
      <c r="AO1698" s="100"/>
      <c r="AP1698" s="100"/>
      <c r="AQ1698" s="100"/>
      <c r="AR1698" s="100"/>
      <c r="AS1698" s="100"/>
      <c r="AT1698" s="100"/>
      <c r="AU1698" s="100"/>
      <c r="AV1698" s="100"/>
      <c r="AW1698" s="100"/>
      <c r="AX1698" s="100"/>
      <c r="AY1698" s="100"/>
    </row>
    <row r="1699" spans="37:51">
      <c r="AK1699" s="100"/>
      <c r="AL1699" s="100"/>
      <c r="AM1699" s="100"/>
      <c r="AN1699" s="100"/>
      <c r="AO1699" s="100"/>
      <c r="AP1699" s="100"/>
      <c r="AQ1699" s="100"/>
      <c r="AR1699" s="100"/>
      <c r="AS1699" s="100"/>
      <c r="AT1699" s="100"/>
      <c r="AU1699" s="100"/>
      <c r="AV1699" s="100"/>
      <c r="AW1699" s="100"/>
      <c r="AX1699" s="100"/>
      <c r="AY1699" s="100"/>
    </row>
    <row r="1700" spans="37:51">
      <c r="AK1700" s="100"/>
      <c r="AL1700" s="100"/>
      <c r="AM1700" s="100"/>
      <c r="AN1700" s="100"/>
      <c r="AO1700" s="100"/>
      <c r="AP1700" s="100"/>
      <c r="AQ1700" s="100"/>
      <c r="AR1700" s="100"/>
      <c r="AS1700" s="100"/>
      <c r="AT1700" s="100"/>
      <c r="AU1700" s="100"/>
      <c r="AV1700" s="100"/>
      <c r="AW1700" s="100"/>
      <c r="AX1700" s="100"/>
      <c r="AY1700" s="100"/>
    </row>
    <row r="1701" spans="37:51">
      <c r="AK1701" s="100"/>
      <c r="AL1701" s="100"/>
      <c r="AM1701" s="100"/>
      <c r="AN1701" s="100"/>
      <c r="AO1701" s="100"/>
      <c r="AP1701" s="100"/>
      <c r="AQ1701" s="100"/>
      <c r="AR1701" s="100"/>
      <c r="AS1701" s="100"/>
      <c r="AT1701" s="100"/>
      <c r="AU1701" s="100"/>
      <c r="AV1701" s="100"/>
      <c r="AW1701" s="100"/>
      <c r="AX1701" s="100"/>
      <c r="AY1701" s="100"/>
    </row>
    <row r="1702" spans="37:51">
      <c r="AK1702" s="100"/>
      <c r="AL1702" s="100"/>
      <c r="AM1702" s="100"/>
      <c r="AN1702" s="100"/>
      <c r="AO1702" s="100"/>
      <c r="AP1702" s="100"/>
      <c r="AQ1702" s="100"/>
      <c r="AR1702" s="100"/>
      <c r="AS1702" s="100"/>
      <c r="AT1702" s="100"/>
      <c r="AU1702" s="100"/>
      <c r="AV1702" s="100"/>
      <c r="AW1702" s="100"/>
      <c r="AX1702" s="100"/>
      <c r="AY1702" s="100"/>
    </row>
    <row r="1703" spans="37:51">
      <c r="AK1703" s="100"/>
      <c r="AL1703" s="100"/>
      <c r="AM1703" s="100"/>
      <c r="AN1703" s="100"/>
      <c r="AO1703" s="100"/>
      <c r="AP1703" s="100"/>
      <c r="AQ1703" s="100"/>
      <c r="AR1703" s="100"/>
      <c r="AS1703" s="100"/>
      <c r="AT1703" s="100"/>
      <c r="AU1703" s="100"/>
      <c r="AV1703" s="100"/>
      <c r="AW1703" s="100"/>
      <c r="AX1703" s="100"/>
      <c r="AY1703" s="100"/>
    </row>
    <row r="1704" spans="37:51">
      <c r="AK1704" s="100"/>
      <c r="AL1704" s="100"/>
      <c r="AM1704" s="100"/>
      <c r="AN1704" s="100"/>
      <c r="AO1704" s="100"/>
      <c r="AP1704" s="100"/>
      <c r="AQ1704" s="100"/>
      <c r="AR1704" s="100"/>
      <c r="AS1704" s="100"/>
      <c r="AT1704" s="100"/>
      <c r="AU1704" s="100"/>
      <c r="AV1704" s="100"/>
      <c r="AW1704" s="100"/>
      <c r="AX1704" s="100"/>
      <c r="AY1704" s="100"/>
    </row>
    <row r="1705" spans="37:51">
      <c r="AK1705" s="100"/>
      <c r="AL1705" s="100"/>
      <c r="AM1705" s="100"/>
      <c r="AN1705" s="100"/>
      <c r="AO1705" s="100"/>
      <c r="AP1705" s="100"/>
      <c r="AQ1705" s="100"/>
      <c r="AR1705" s="100"/>
      <c r="AS1705" s="100"/>
      <c r="AT1705" s="100"/>
      <c r="AU1705" s="100"/>
      <c r="AV1705" s="100"/>
      <c r="AW1705" s="100"/>
      <c r="AX1705" s="100"/>
      <c r="AY1705" s="100"/>
    </row>
    <row r="1706" spans="37:51">
      <c r="AK1706" s="100"/>
      <c r="AL1706" s="100"/>
      <c r="AM1706" s="100"/>
      <c r="AN1706" s="100"/>
      <c r="AO1706" s="100"/>
      <c r="AP1706" s="100"/>
      <c r="AQ1706" s="100"/>
      <c r="AR1706" s="100"/>
      <c r="AS1706" s="100"/>
      <c r="AT1706" s="100"/>
      <c r="AU1706" s="100"/>
      <c r="AV1706" s="100"/>
      <c r="AW1706" s="100"/>
      <c r="AX1706" s="100"/>
      <c r="AY1706" s="100"/>
    </row>
    <row r="1707" spans="37:51">
      <c r="AK1707" s="100"/>
      <c r="AL1707" s="100"/>
      <c r="AM1707" s="100"/>
      <c r="AN1707" s="100"/>
      <c r="AO1707" s="100"/>
      <c r="AP1707" s="100"/>
      <c r="AQ1707" s="100"/>
      <c r="AR1707" s="100"/>
      <c r="AS1707" s="100"/>
      <c r="AT1707" s="100"/>
      <c r="AU1707" s="100"/>
      <c r="AV1707" s="100"/>
      <c r="AW1707" s="100"/>
      <c r="AX1707" s="100"/>
      <c r="AY1707" s="100"/>
    </row>
    <row r="1708" spans="37:51">
      <c r="AK1708" s="100"/>
      <c r="AL1708" s="100"/>
      <c r="AM1708" s="100"/>
      <c r="AN1708" s="100"/>
      <c r="AO1708" s="100"/>
      <c r="AP1708" s="100"/>
      <c r="AQ1708" s="100"/>
      <c r="AR1708" s="100"/>
      <c r="AS1708" s="100"/>
      <c r="AT1708" s="100"/>
      <c r="AU1708" s="100"/>
      <c r="AV1708" s="100"/>
      <c r="AW1708" s="100"/>
      <c r="AX1708" s="100"/>
      <c r="AY1708" s="100"/>
    </row>
    <row r="1709" spans="37:51">
      <c r="AK1709" s="100"/>
      <c r="AL1709" s="100"/>
      <c r="AM1709" s="100"/>
      <c r="AN1709" s="100"/>
      <c r="AO1709" s="100"/>
      <c r="AP1709" s="100"/>
      <c r="AQ1709" s="100"/>
      <c r="AR1709" s="100"/>
      <c r="AS1709" s="100"/>
      <c r="AT1709" s="100"/>
      <c r="AU1709" s="100"/>
      <c r="AV1709" s="100"/>
      <c r="AW1709" s="100"/>
      <c r="AX1709" s="100"/>
      <c r="AY1709" s="100"/>
    </row>
    <row r="1710" spans="37:51">
      <c r="AK1710" s="100"/>
      <c r="AL1710" s="100"/>
      <c r="AM1710" s="100"/>
      <c r="AN1710" s="100"/>
      <c r="AO1710" s="100"/>
      <c r="AP1710" s="100"/>
      <c r="AQ1710" s="100"/>
      <c r="AR1710" s="100"/>
      <c r="AS1710" s="100"/>
      <c r="AT1710" s="100"/>
      <c r="AU1710" s="100"/>
      <c r="AV1710" s="100"/>
      <c r="AW1710" s="100"/>
      <c r="AX1710" s="100"/>
      <c r="AY1710" s="100"/>
    </row>
    <row r="1711" spans="37:51">
      <c r="AK1711" s="100"/>
      <c r="AL1711" s="100"/>
      <c r="AM1711" s="100"/>
      <c r="AN1711" s="100"/>
      <c r="AO1711" s="100"/>
      <c r="AP1711" s="100"/>
      <c r="AQ1711" s="100"/>
      <c r="AR1711" s="100"/>
      <c r="AS1711" s="100"/>
      <c r="AT1711" s="100"/>
      <c r="AU1711" s="100"/>
      <c r="AV1711" s="100"/>
      <c r="AW1711" s="100"/>
      <c r="AX1711" s="100"/>
      <c r="AY1711" s="100"/>
    </row>
    <row r="1712" spans="37:51">
      <c r="AK1712" s="100"/>
      <c r="AL1712" s="100"/>
      <c r="AM1712" s="100"/>
      <c r="AN1712" s="100"/>
      <c r="AO1712" s="100"/>
      <c r="AP1712" s="100"/>
      <c r="AQ1712" s="100"/>
      <c r="AR1712" s="100"/>
      <c r="AS1712" s="100"/>
      <c r="AT1712" s="100"/>
      <c r="AU1712" s="100"/>
      <c r="AV1712" s="100"/>
      <c r="AW1712" s="100"/>
      <c r="AX1712" s="100"/>
      <c r="AY1712" s="100"/>
    </row>
    <row r="1713" spans="37:51">
      <c r="AK1713" s="100"/>
      <c r="AL1713" s="100"/>
      <c r="AM1713" s="100"/>
      <c r="AN1713" s="100"/>
      <c r="AO1713" s="100"/>
      <c r="AP1713" s="100"/>
      <c r="AQ1713" s="100"/>
      <c r="AR1713" s="100"/>
      <c r="AS1713" s="100"/>
      <c r="AT1713" s="100"/>
      <c r="AU1713" s="100"/>
      <c r="AV1713" s="100"/>
      <c r="AW1713" s="100"/>
      <c r="AX1713" s="100"/>
      <c r="AY1713" s="100"/>
    </row>
    <row r="1714" spans="37:51">
      <c r="AK1714" s="100"/>
      <c r="AL1714" s="100"/>
      <c r="AM1714" s="100"/>
      <c r="AN1714" s="100"/>
      <c r="AO1714" s="100"/>
      <c r="AP1714" s="100"/>
      <c r="AQ1714" s="100"/>
      <c r="AR1714" s="100"/>
      <c r="AS1714" s="100"/>
      <c r="AT1714" s="100"/>
      <c r="AU1714" s="100"/>
      <c r="AV1714" s="100"/>
      <c r="AW1714" s="100"/>
      <c r="AX1714" s="100"/>
      <c r="AY1714" s="100"/>
    </row>
    <row r="1715" spans="37:51">
      <c r="AK1715" s="100"/>
      <c r="AL1715" s="100"/>
      <c r="AM1715" s="100"/>
      <c r="AN1715" s="100"/>
      <c r="AO1715" s="100"/>
      <c r="AP1715" s="100"/>
      <c r="AQ1715" s="100"/>
      <c r="AR1715" s="100"/>
      <c r="AS1715" s="100"/>
      <c r="AT1715" s="100"/>
      <c r="AU1715" s="100"/>
      <c r="AV1715" s="100"/>
      <c r="AW1715" s="100"/>
      <c r="AX1715" s="100"/>
      <c r="AY1715" s="100"/>
    </row>
    <row r="1716" spans="37:51">
      <c r="AK1716" s="100"/>
      <c r="AL1716" s="100"/>
      <c r="AM1716" s="100"/>
      <c r="AN1716" s="100"/>
      <c r="AO1716" s="100"/>
      <c r="AP1716" s="100"/>
      <c r="AQ1716" s="100"/>
      <c r="AR1716" s="100"/>
      <c r="AS1716" s="100"/>
      <c r="AT1716" s="100"/>
      <c r="AU1716" s="100"/>
      <c r="AV1716" s="100"/>
      <c r="AW1716" s="100"/>
      <c r="AX1716" s="100"/>
      <c r="AY1716" s="100"/>
    </row>
    <row r="1717" spans="37:51">
      <c r="AK1717" s="100"/>
      <c r="AL1717" s="100"/>
      <c r="AM1717" s="100"/>
      <c r="AN1717" s="100"/>
      <c r="AO1717" s="100"/>
      <c r="AP1717" s="100"/>
      <c r="AQ1717" s="100"/>
      <c r="AR1717" s="100"/>
      <c r="AS1717" s="100"/>
      <c r="AT1717" s="100"/>
      <c r="AU1717" s="100"/>
      <c r="AV1717" s="100"/>
      <c r="AW1717" s="100"/>
      <c r="AX1717" s="100"/>
      <c r="AY1717" s="100"/>
    </row>
    <row r="1718" spans="37:51">
      <c r="AK1718" s="100"/>
      <c r="AL1718" s="100"/>
      <c r="AM1718" s="100"/>
      <c r="AN1718" s="100"/>
      <c r="AO1718" s="100"/>
      <c r="AP1718" s="100"/>
      <c r="AQ1718" s="100"/>
      <c r="AR1718" s="100"/>
      <c r="AS1718" s="100"/>
      <c r="AT1718" s="100"/>
      <c r="AU1718" s="100"/>
      <c r="AV1718" s="100"/>
      <c r="AW1718" s="100"/>
      <c r="AX1718" s="100"/>
      <c r="AY1718" s="100"/>
    </row>
    <row r="1719" spans="37:51">
      <c r="AK1719" s="100"/>
      <c r="AL1719" s="100"/>
      <c r="AM1719" s="100"/>
      <c r="AN1719" s="100"/>
      <c r="AO1719" s="100"/>
      <c r="AP1719" s="100"/>
      <c r="AQ1719" s="100"/>
      <c r="AR1719" s="100"/>
      <c r="AS1719" s="100"/>
      <c r="AT1719" s="100"/>
      <c r="AU1719" s="100"/>
      <c r="AV1719" s="100"/>
      <c r="AW1719" s="100"/>
      <c r="AX1719" s="100"/>
      <c r="AY1719" s="100"/>
    </row>
    <row r="1720" spans="37:51">
      <c r="AK1720" s="100"/>
      <c r="AL1720" s="100"/>
      <c r="AM1720" s="100"/>
      <c r="AN1720" s="100"/>
      <c r="AO1720" s="100"/>
      <c r="AP1720" s="100"/>
      <c r="AQ1720" s="100"/>
      <c r="AR1720" s="100"/>
      <c r="AS1720" s="100"/>
      <c r="AT1720" s="100"/>
      <c r="AU1720" s="100"/>
      <c r="AV1720" s="100"/>
      <c r="AW1720" s="100"/>
      <c r="AX1720" s="100"/>
      <c r="AY1720" s="100"/>
    </row>
    <row r="1721" spans="37:51">
      <c r="AK1721" s="100"/>
      <c r="AL1721" s="100"/>
      <c r="AM1721" s="100"/>
      <c r="AN1721" s="100"/>
      <c r="AO1721" s="100"/>
      <c r="AP1721" s="100"/>
      <c r="AQ1721" s="100"/>
      <c r="AR1721" s="100"/>
      <c r="AS1721" s="100"/>
      <c r="AT1721" s="100"/>
      <c r="AU1721" s="100"/>
      <c r="AV1721" s="100"/>
      <c r="AW1721" s="100"/>
      <c r="AX1721" s="100"/>
      <c r="AY1721" s="100"/>
    </row>
    <row r="1722" spans="37:51">
      <c r="AK1722" s="100"/>
      <c r="AL1722" s="100"/>
      <c r="AM1722" s="100"/>
      <c r="AN1722" s="100"/>
      <c r="AO1722" s="100"/>
      <c r="AP1722" s="100"/>
      <c r="AQ1722" s="100"/>
      <c r="AR1722" s="100"/>
      <c r="AS1722" s="100"/>
      <c r="AT1722" s="100"/>
      <c r="AU1722" s="100"/>
      <c r="AV1722" s="100"/>
      <c r="AW1722" s="100"/>
      <c r="AX1722" s="100"/>
      <c r="AY1722" s="100"/>
    </row>
    <row r="1723" spans="37:51">
      <c r="AK1723" s="100"/>
      <c r="AL1723" s="100"/>
      <c r="AM1723" s="100"/>
      <c r="AN1723" s="100"/>
      <c r="AO1723" s="100"/>
      <c r="AP1723" s="100"/>
      <c r="AQ1723" s="100"/>
      <c r="AR1723" s="100"/>
      <c r="AS1723" s="100"/>
      <c r="AT1723" s="100"/>
      <c r="AU1723" s="100"/>
      <c r="AV1723" s="100"/>
      <c r="AW1723" s="100"/>
      <c r="AX1723" s="100"/>
      <c r="AY1723" s="100"/>
    </row>
    <row r="1724" spans="37:51">
      <c r="AK1724" s="100"/>
      <c r="AL1724" s="100"/>
      <c r="AM1724" s="100"/>
      <c r="AN1724" s="100"/>
      <c r="AO1724" s="100"/>
      <c r="AP1724" s="100"/>
      <c r="AQ1724" s="100"/>
      <c r="AR1724" s="100"/>
      <c r="AS1724" s="100"/>
      <c r="AT1724" s="100"/>
      <c r="AU1724" s="100"/>
      <c r="AV1724" s="100"/>
      <c r="AW1724" s="100"/>
      <c r="AX1724" s="100"/>
      <c r="AY1724" s="100"/>
    </row>
    <row r="1725" spans="37:51">
      <c r="AK1725" s="100"/>
      <c r="AL1725" s="100"/>
      <c r="AM1725" s="100"/>
      <c r="AN1725" s="100"/>
      <c r="AO1725" s="100"/>
      <c r="AP1725" s="100"/>
      <c r="AQ1725" s="100"/>
      <c r="AR1725" s="100"/>
      <c r="AS1725" s="100"/>
      <c r="AT1725" s="100"/>
      <c r="AU1725" s="100"/>
      <c r="AV1725" s="100"/>
      <c r="AW1725" s="100"/>
      <c r="AX1725" s="100"/>
      <c r="AY1725" s="100"/>
    </row>
    <row r="1726" spans="37:51">
      <c r="AK1726" s="100"/>
      <c r="AL1726" s="100"/>
      <c r="AM1726" s="100"/>
      <c r="AN1726" s="100"/>
      <c r="AO1726" s="100"/>
      <c r="AP1726" s="100"/>
      <c r="AQ1726" s="100"/>
      <c r="AR1726" s="100"/>
      <c r="AS1726" s="100"/>
      <c r="AT1726" s="100"/>
      <c r="AU1726" s="100"/>
      <c r="AV1726" s="100"/>
      <c r="AW1726" s="100"/>
      <c r="AX1726" s="100"/>
      <c r="AY1726" s="100"/>
    </row>
    <row r="1727" spans="37:51">
      <c r="AK1727" s="100"/>
      <c r="AL1727" s="100"/>
      <c r="AM1727" s="100"/>
      <c r="AN1727" s="100"/>
      <c r="AO1727" s="100"/>
      <c r="AP1727" s="100"/>
      <c r="AQ1727" s="100"/>
      <c r="AR1727" s="100"/>
      <c r="AS1727" s="100"/>
      <c r="AT1727" s="100"/>
      <c r="AU1727" s="100"/>
      <c r="AV1727" s="100"/>
      <c r="AW1727" s="100"/>
      <c r="AX1727" s="100"/>
      <c r="AY1727" s="100"/>
    </row>
    <row r="1728" spans="37:51">
      <c r="AK1728" s="100"/>
      <c r="AL1728" s="100"/>
      <c r="AM1728" s="100"/>
      <c r="AN1728" s="100"/>
      <c r="AO1728" s="100"/>
      <c r="AP1728" s="100"/>
      <c r="AQ1728" s="100"/>
      <c r="AR1728" s="100"/>
      <c r="AS1728" s="100"/>
      <c r="AT1728" s="100"/>
      <c r="AU1728" s="100"/>
      <c r="AV1728" s="100"/>
      <c r="AW1728" s="100"/>
      <c r="AX1728" s="100"/>
      <c r="AY1728" s="100"/>
    </row>
    <row r="1729" spans="37:51">
      <c r="AK1729" s="100"/>
      <c r="AL1729" s="100"/>
      <c r="AM1729" s="100"/>
      <c r="AN1729" s="100"/>
      <c r="AO1729" s="100"/>
      <c r="AP1729" s="100"/>
      <c r="AQ1729" s="100"/>
      <c r="AR1729" s="100"/>
      <c r="AS1729" s="100"/>
      <c r="AT1729" s="100"/>
      <c r="AU1729" s="100"/>
      <c r="AV1729" s="100"/>
      <c r="AW1729" s="100"/>
      <c r="AX1729" s="100"/>
      <c r="AY1729" s="100"/>
    </row>
    <row r="1730" spans="37:51">
      <c r="AK1730" s="100"/>
      <c r="AL1730" s="100"/>
      <c r="AM1730" s="100"/>
      <c r="AN1730" s="100"/>
      <c r="AO1730" s="100"/>
      <c r="AP1730" s="100"/>
      <c r="AQ1730" s="100"/>
      <c r="AR1730" s="100"/>
      <c r="AS1730" s="100"/>
      <c r="AT1730" s="100"/>
      <c r="AU1730" s="100"/>
      <c r="AV1730" s="100"/>
      <c r="AW1730" s="100"/>
      <c r="AX1730" s="100"/>
      <c r="AY1730" s="100"/>
    </row>
    <row r="1731" spans="37:51">
      <c r="AK1731" s="100"/>
      <c r="AL1731" s="100"/>
      <c r="AM1731" s="100"/>
      <c r="AN1731" s="100"/>
      <c r="AO1731" s="100"/>
      <c r="AP1731" s="100"/>
      <c r="AQ1731" s="100"/>
      <c r="AR1731" s="100"/>
      <c r="AS1731" s="100"/>
      <c r="AT1731" s="100"/>
      <c r="AU1731" s="100"/>
      <c r="AV1731" s="100"/>
      <c r="AW1731" s="100"/>
      <c r="AX1731" s="100"/>
      <c r="AY1731" s="100"/>
    </row>
    <row r="1732" spans="37:51">
      <c r="AK1732" s="100"/>
      <c r="AL1732" s="100"/>
      <c r="AM1732" s="100"/>
      <c r="AN1732" s="100"/>
      <c r="AO1732" s="100"/>
      <c r="AP1732" s="100"/>
      <c r="AQ1732" s="100"/>
      <c r="AR1732" s="100"/>
      <c r="AS1732" s="100"/>
      <c r="AT1732" s="100"/>
      <c r="AU1732" s="100"/>
      <c r="AV1732" s="100"/>
      <c r="AW1732" s="100"/>
      <c r="AX1732" s="100"/>
      <c r="AY1732" s="100"/>
    </row>
    <row r="1733" spans="37:51">
      <c r="AK1733" s="100"/>
      <c r="AL1733" s="100"/>
      <c r="AM1733" s="100"/>
      <c r="AN1733" s="100"/>
      <c r="AO1733" s="100"/>
      <c r="AP1733" s="100"/>
      <c r="AQ1733" s="100"/>
      <c r="AR1733" s="100"/>
      <c r="AS1733" s="100"/>
      <c r="AT1733" s="100"/>
      <c r="AU1733" s="100"/>
      <c r="AV1733" s="100"/>
      <c r="AW1733" s="100"/>
      <c r="AX1733" s="100"/>
      <c r="AY1733" s="100"/>
    </row>
    <row r="1734" spans="37:51">
      <c r="AK1734" s="100"/>
      <c r="AL1734" s="100"/>
      <c r="AM1734" s="100"/>
      <c r="AN1734" s="100"/>
      <c r="AO1734" s="100"/>
      <c r="AP1734" s="100"/>
      <c r="AQ1734" s="100"/>
      <c r="AR1734" s="100"/>
      <c r="AS1734" s="100"/>
      <c r="AT1734" s="100"/>
      <c r="AU1734" s="100"/>
      <c r="AV1734" s="100"/>
      <c r="AW1734" s="100"/>
      <c r="AX1734" s="100"/>
      <c r="AY1734" s="100"/>
    </row>
    <row r="1735" spans="37:51">
      <c r="AK1735" s="100"/>
      <c r="AL1735" s="100"/>
      <c r="AM1735" s="100"/>
      <c r="AN1735" s="100"/>
      <c r="AO1735" s="100"/>
      <c r="AP1735" s="100"/>
      <c r="AQ1735" s="100"/>
      <c r="AR1735" s="100"/>
      <c r="AS1735" s="100"/>
      <c r="AT1735" s="100"/>
      <c r="AU1735" s="100"/>
      <c r="AV1735" s="100"/>
      <c r="AW1735" s="100"/>
      <c r="AX1735" s="100"/>
      <c r="AY1735" s="100"/>
    </row>
    <row r="1736" spans="37:51">
      <c r="AK1736" s="100"/>
      <c r="AL1736" s="100"/>
      <c r="AM1736" s="100"/>
      <c r="AN1736" s="100"/>
      <c r="AO1736" s="100"/>
      <c r="AP1736" s="100"/>
      <c r="AQ1736" s="100"/>
      <c r="AR1736" s="100"/>
      <c r="AS1736" s="100"/>
      <c r="AT1736" s="100"/>
      <c r="AU1736" s="100"/>
      <c r="AV1736" s="100"/>
      <c r="AW1736" s="100"/>
      <c r="AX1736" s="100"/>
      <c r="AY1736" s="100"/>
    </row>
    <row r="1737" spans="37:51">
      <c r="AK1737" s="100"/>
      <c r="AL1737" s="100"/>
      <c r="AM1737" s="100"/>
      <c r="AN1737" s="100"/>
      <c r="AO1737" s="100"/>
      <c r="AP1737" s="100"/>
      <c r="AQ1737" s="100"/>
      <c r="AR1737" s="100"/>
      <c r="AS1737" s="100"/>
      <c r="AT1737" s="100"/>
      <c r="AU1737" s="100"/>
      <c r="AV1737" s="100"/>
      <c r="AW1737" s="100"/>
      <c r="AX1737" s="100"/>
      <c r="AY1737" s="100"/>
    </row>
    <row r="1738" spans="37:51">
      <c r="AK1738" s="100"/>
      <c r="AL1738" s="100"/>
      <c r="AM1738" s="100"/>
      <c r="AN1738" s="100"/>
      <c r="AO1738" s="100"/>
      <c r="AP1738" s="100"/>
      <c r="AQ1738" s="100"/>
      <c r="AR1738" s="100"/>
      <c r="AS1738" s="100"/>
      <c r="AT1738" s="100"/>
      <c r="AU1738" s="100"/>
      <c r="AV1738" s="100"/>
      <c r="AW1738" s="100"/>
      <c r="AX1738" s="100"/>
      <c r="AY1738" s="100"/>
    </row>
    <row r="1739" spans="37:51">
      <c r="AK1739" s="100"/>
      <c r="AL1739" s="100"/>
      <c r="AM1739" s="100"/>
      <c r="AN1739" s="100"/>
      <c r="AO1739" s="100"/>
      <c r="AP1739" s="100"/>
      <c r="AQ1739" s="100"/>
      <c r="AR1739" s="100"/>
      <c r="AS1739" s="100"/>
      <c r="AT1739" s="100"/>
      <c r="AU1739" s="100"/>
      <c r="AV1739" s="100"/>
      <c r="AW1739" s="100"/>
      <c r="AX1739" s="100"/>
      <c r="AY1739" s="100"/>
    </row>
    <row r="1740" spans="37:51">
      <c r="AK1740" s="100"/>
      <c r="AL1740" s="100"/>
      <c r="AM1740" s="100"/>
      <c r="AN1740" s="100"/>
      <c r="AO1740" s="100"/>
      <c r="AP1740" s="100"/>
      <c r="AQ1740" s="100"/>
      <c r="AR1740" s="100"/>
      <c r="AS1740" s="100"/>
      <c r="AT1740" s="100"/>
      <c r="AU1740" s="100"/>
      <c r="AV1740" s="100"/>
      <c r="AW1740" s="100"/>
      <c r="AX1740" s="100"/>
      <c r="AY1740" s="100"/>
    </row>
    <row r="1741" spans="37:51">
      <c r="AK1741" s="100"/>
      <c r="AL1741" s="100"/>
      <c r="AM1741" s="100"/>
      <c r="AN1741" s="100"/>
      <c r="AO1741" s="100"/>
      <c r="AP1741" s="100"/>
      <c r="AQ1741" s="100"/>
      <c r="AR1741" s="100"/>
      <c r="AS1741" s="100"/>
      <c r="AT1741" s="100"/>
      <c r="AU1741" s="100"/>
      <c r="AV1741" s="100"/>
      <c r="AW1741" s="100"/>
      <c r="AX1741" s="100"/>
      <c r="AY1741" s="100"/>
    </row>
    <row r="1742" spans="37:51">
      <c r="AK1742" s="100"/>
      <c r="AL1742" s="100"/>
      <c r="AM1742" s="100"/>
      <c r="AN1742" s="100"/>
      <c r="AO1742" s="100"/>
      <c r="AP1742" s="100"/>
      <c r="AQ1742" s="100"/>
      <c r="AR1742" s="100"/>
      <c r="AS1742" s="100"/>
      <c r="AT1742" s="100"/>
      <c r="AU1742" s="100"/>
      <c r="AV1742" s="100"/>
      <c r="AW1742" s="100"/>
      <c r="AX1742" s="100"/>
      <c r="AY1742" s="100"/>
    </row>
    <row r="1743" spans="37:51">
      <c r="AK1743" s="100"/>
      <c r="AL1743" s="100"/>
      <c r="AM1743" s="100"/>
      <c r="AN1743" s="100"/>
      <c r="AO1743" s="100"/>
      <c r="AP1743" s="100"/>
      <c r="AQ1743" s="100"/>
      <c r="AR1743" s="100"/>
      <c r="AS1743" s="100"/>
      <c r="AT1743" s="100"/>
      <c r="AU1743" s="100"/>
      <c r="AV1743" s="100"/>
      <c r="AW1743" s="100"/>
      <c r="AX1743" s="100"/>
      <c r="AY1743" s="100"/>
    </row>
    <row r="1744" spans="37:51">
      <c r="AK1744" s="100"/>
      <c r="AL1744" s="100"/>
      <c r="AM1744" s="100"/>
      <c r="AN1744" s="100"/>
      <c r="AO1744" s="100"/>
      <c r="AP1744" s="100"/>
      <c r="AQ1744" s="100"/>
      <c r="AR1744" s="100"/>
      <c r="AS1744" s="100"/>
      <c r="AT1744" s="100"/>
      <c r="AU1744" s="100"/>
      <c r="AV1744" s="100"/>
      <c r="AW1744" s="100"/>
      <c r="AX1744" s="100"/>
      <c r="AY1744" s="100"/>
    </row>
    <row r="1745" spans="37:51">
      <c r="AK1745" s="100"/>
      <c r="AL1745" s="100"/>
      <c r="AM1745" s="100"/>
      <c r="AN1745" s="100"/>
      <c r="AO1745" s="100"/>
      <c r="AP1745" s="100"/>
      <c r="AQ1745" s="100"/>
      <c r="AR1745" s="100"/>
      <c r="AS1745" s="100"/>
      <c r="AT1745" s="100"/>
      <c r="AU1745" s="100"/>
      <c r="AV1745" s="100"/>
      <c r="AW1745" s="100"/>
      <c r="AX1745" s="100"/>
      <c r="AY1745" s="100"/>
    </row>
    <row r="1746" spans="37:51">
      <c r="AK1746" s="100"/>
      <c r="AL1746" s="100"/>
      <c r="AM1746" s="100"/>
      <c r="AN1746" s="100"/>
      <c r="AO1746" s="100"/>
      <c r="AP1746" s="100"/>
      <c r="AQ1746" s="100"/>
      <c r="AR1746" s="100"/>
      <c r="AS1746" s="100"/>
      <c r="AT1746" s="100"/>
      <c r="AU1746" s="100"/>
      <c r="AV1746" s="100"/>
      <c r="AW1746" s="100"/>
      <c r="AX1746" s="100"/>
      <c r="AY1746" s="100"/>
    </row>
    <row r="1747" spans="37:51">
      <c r="AK1747" s="100"/>
      <c r="AL1747" s="100"/>
      <c r="AM1747" s="100"/>
      <c r="AN1747" s="100"/>
      <c r="AO1747" s="100"/>
      <c r="AP1747" s="100"/>
      <c r="AQ1747" s="100"/>
      <c r="AR1747" s="100"/>
      <c r="AS1747" s="100"/>
      <c r="AT1747" s="100"/>
      <c r="AU1747" s="100"/>
      <c r="AV1747" s="100"/>
      <c r="AW1747" s="100"/>
      <c r="AX1747" s="100"/>
      <c r="AY1747" s="100"/>
    </row>
    <row r="1748" spans="37:51">
      <c r="AK1748" s="100"/>
      <c r="AL1748" s="100"/>
      <c r="AM1748" s="100"/>
      <c r="AN1748" s="100"/>
      <c r="AO1748" s="100"/>
      <c r="AP1748" s="100"/>
      <c r="AQ1748" s="100"/>
      <c r="AR1748" s="100"/>
      <c r="AS1748" s="100"/>
      <c r="AT1748" s="100"/>
      <c r="AU1748" s="100"/>
      <c r="AV1748" s="100"/>
      <c r="AW1748" s="100"/>
      <c r="AX1748" s="100"/>
      <c r="AY1748" s="100"/>
    </row>
    <row r="1749" spans="37:51">
      <c r="AK1749" s="100"/>
      <c r="AL1749" s="100"/>
      <c r="AM1749" s="100"/>
      <c r="AN1749" s="100"/>
      <c r="AO1749" s="100"/>
      <c r="AP1749" s="100"/>
      <c r="AQ1749" s="100"/>
      <c r="AR1749" s="100"/>
      <c r="AS1749" s="100"/>
      <c r="AT1749" s="100"/>
      <c r="AU1749" s="100"/>
      <c r="AV1749" s="100"/>
      <c r="AW1749" s="100"/>
      <c r="AX1749" s="100"/>
      <c r="AY1749" s="100"/>
    </row>
    <row r="1750" spans="37:51">
      <c r="AK1750" s="100"/>
      <c r="AL1750" s="100"/>
      <c r="AM1750" s="100"/>
      <c r="AN1750" s="100"/>
      <c r="AO1750" s="100"/>
      <c r="AP1750" s="100"/>
      <c r="AQ1750" s="100"/>
      <c r="AR1750" s="100"/>
      <c r="AS1750" s="100"/>
      <c r="AT1750" s="100"/>
      <c r="AU1750" s="100"/>
      <c r="AV1750" s="100"/>
      <c r="AW1750" s="100"/>
      <c r="AX1750" s="100"/>
      <c r="AY1750" s="100"/>
    </row>
    <row r="1751" spans="37:51">
      <c r="AK1751" s="100"/>
      <c r="AL1751" s="100"/>
      <c r="AM1751" s="100"/>
      <c r="AN1751" s="100"/>
      <c r="AO1751" s="100"/>
      <c r="AP1751" s="100"/>
      <c r="AQ1751" s="100"/>
      <c r="AR1751" s="100"/>
      <c r="AS1751" s="100"/>
      <c r="AT1751" s="100"/>
      <c r="AU1751" s="100"/>
      <c r="AV1751" s="100"/>
      <c r="AW1751" s="100"/>
      <c r="AX1751" s="100"/>
      <c r="AY1751" s="100"/>
    </row>
    <row r="1752" spans="37:51">
      <c r="AK1752" s="100"/>
      <c r="AL1752" s="100"/>
      <c r="AM1752" s="100"/>
      <c r="AN1752" s="100"/>
      <c r="AO1752" s="100"/>
      <c r="AP1752" s="100"/>
      <c r="AQ1752" s="100"/>
      <c r="AR1752" s="100"/>
      <c r="AS1752" s="100"/>
      <c r="AT1752" s="100"/>
      <c r="AU1752" s="100"/>
      <c r="AV1752" s="100"/>
      <c r="AW1752" s="100"/>
      <c r="AX1752" s="100"/>
      <c r="AY1752" s="100"/>
    </row>
    <row r="1753" spans="37:51">
      <c r="AK1753" s="100"/>
      <c r="AL1753" s="100"/>
      <c r="AM1753" s="100"/>
      <c r="AN1753" s="100"/>
      <c r="AO1753" s="100"/>
      <c r="AP1753" s="100"/>
      <c r="AQ1753" s="100"/>
      <c r="AR1753" s="100"/>
      <c r="AS1753" s="100"/>
      <c r="AT1753" s="100"/>
      <c r="AU1753" s="100"/>
      <c r="AV1753" s="100"/>
      <c r="AW1753" s="100"/>
      <c r="AX1753" s="100"/>
      <c r="AY1753" s="100"/>
    </row>
    <row r="1754" spans="37:51">
      <c r="AK1754" s="100"/>
      <c r="AL1754" s="100"/>
      <c r="AM1754" s="100"/>
      <c r="AN1754" s="100"/>
      <c r="AO1754" s="100"/>
      <c r="AP1754" s="100"/>
      <c r="AQ1754" s="100"/>
      <c r="AR1754" s="100"/>
      <c r="AS1754" s="100"/>
      <c r="AT1754" s="100"/>
      <c r="AU1754" s="100"/>
      <c r="AV1754" s="100"/>
      <c r="AW1754" s="100"/>
      <c r="AX1754" s="100"/>
      <c r="AY1754" s="100"/>
    </row>
    <row r="1755" spans="37:51">
      <c r="AK1755" s="100"/>
      <c r="AL1755" s="100"/>
      <c r="AM1755" s="100"/>
      <c r="AN1755" s="100"/>
      <c r="AO1755" s="100"/>
      <c r="AP1755" s="100"/>
      <c r="AQ1755" s="100"/>
      <c r="AR1755" s="100"/>
      <c r="AS1755" s="100"/>
      <c r="AT1755" s="100"/>
      <c r="AU1755" s="100"/>
      <c r="AV1755" s="100"/>
      <c r="AW1755" s="100"/>
      <c r="AX1755" s="100"/>
      <c r="AY1755" s="100"/>
    </row>
    <row r="1756" spans="37:51">
      <c r="AK1756" s="100"/>
      <c r="AL1756" s="100"/>
      <c r="AM1756" s="100"/>
      <c r="AN1756" s="100"/>
      <c r="AO1756" s="100"/>
      <c r="AP1756" s="100"/>
      <c r="AQ1756" s="100"/>
      <c r="AR1756" s="100"/>
      <c r="AS1756" s="100"/>
      <c r="AT1756" s="100"/>
      <c r="AU1756" s="100"/>
      <c r="AV1756" s="100"/>
      <c r="AW1756" s="100"/>
      <c r="AX1756" s="100"/>
      <c r="AY1756" s="100"/>
    </row>
    <row r="1757" spans="37:51">
      <c r="AK1757" s="100"/>
      <c r="AL1757" s="100"/>
      <c r="AM1757" s="100"/>
      <c r="AN1757" s="100"/>
      <c r="AO1757" s="100"/>
      <c r="AP1757" s="100"/>
      <c r="AQ1757" s="100"/>
      <c r="AR1757" s="100"/>
      <c r="AS1757" s="100"/>
      <c r="AT1757" s="100"/>
      <c r="AU1757" s="100"/>
      <c r="AV1757" s="100"/>
      <c r="AW1757" s="100"/>
      <c r="AX1757" s="100"/>
      <c r="AY1757" s="100"/>
    </row>
    <row r="1758" spans="37:51">
      <c r="AK1758" s="100"/>
      <c r="AL1758" s="100"/>
      <c r="AM1758" s="100"/>
      <c r="AN1758" s="100"/>
      <c r="AO1758" s="100"/>
      <c r="AP1758" s="100"/>
      <c r="AQ1758" s="100"/>
      <c r="AR1758" s="100"/>
      <c r="AS1758" s="100"/>
      <c r="AT1758" s="100"/>
      <c r="AU1758" s="100"/>
      <c r="AV1758" s="100"/>
      <c r="AW1758" s="100"/>
      <c r="AX1758" s="100"/>
      <c r="AY1758" s="100"/>
    </row>
    <row r="1759" spans="37:51">
      <c r="AK1759" s="100"/>
      <c r="AL1759" s="100"/>
      <c r="AM1759" s="100"/>
      <c r="AN1759" s="100"/>
      <c r="AO1759" s="100"/>
      <c r="AP1759" s="100"/>
      <c r="AQ1759" s="100"/>
      <c r="AR1759" s="100"/>
      <c r="AS1759" s="100"/>
      <c r="AT1759" s="100"/>
      <c r="AU1759" s="100"/>
      <c r="AV1759" s="100"/>
      <c r="AW1759" s="100"/>
      <c r="AX1759" s="100"/>
      <c r="AY1759" s="100"/>
    </row>
    <row r="1760" spans="37:51">
      <c r="AK1760" s="100"/>
      <c r="AL1760" s="100"/>
      <c r="AM1760" s="100"/>
      <c r="AN1760" s="100"/>
      <c r="AO1760" s="100"/>
      <c r="AP1760" s="100"/>
      <c r="AQ1760" s="100"/>
      <c r="AR1760" s="100"/>
      <c r="AS1760" s="100"/>
      <c r="AT1760" s="100"/>
      <c r="AU1760" s="100"/>
      <c r="AV1760" s="100"/>
      <c r="AW1760" s="100"/>
      <c r="AX1760" s="100"/>
      <c r="AY1760" s="100"/>
    </row>
    <row r="1761" spans="37:51">
      <c r="AK1761" s="100"/>
      <c r="AL1761" s="100"/>
      <c r="AM1761" s="100"/>
      <c r="AN1761" s="100"/>
      <c r="AO1761" s="100"/>
      <c r="AP1761" s="100"/>
      <c r="AQ1761" s="100"/>
      <c r="AR1761" s="100"/>
      <c r="AS1761" s="100"/>
      <c r="AT1761" s="100"/>
      <c r="AU1761" s="100"/>
      <c r="AV1761" s="100"/>
      <c r="AW1761" s="100"/>
      <c r="AX1761" s="100"/>
      <c r="AY1761" s="100"/>
    </row>
    <row r="1762" spans="37:51">
      <c r="AK1762" s="100"/>
      <c r="AL1762" s="100"/>
      <c r="AM1762" s="100"/>
      <c r="AN1762" s="100"/>
      <c r="AO1762" s="100"/>
      <c r="AP1762" s="100"/>
      <c r="AQ1762" s="100"/>
      <c r="AR1762" s="100"/>
      <c r="AS1762" s="100"/>
      <c r="AT1762" s="100"/>
      <c r="AU1762" s="100"/>
      <c r="AV1762" s="100"/>
      <c r="AW1762" s="100"/>
      <c r="AX1762" s="100"/>
      <c r="AY1762" s="100"/>
    </row>
    <row r="1763" spans="37:51">
      <c r="AK1763" s="100"/>
      <c r="AL1763" s="100"/>
      <c r="AM1763" s="100"/>
      <c r="AN1763" s="100"/>
      <c r="AO1763" s="100"/>
      <c r="AP1763" s="100"/>
      <c r="AQ1763" s="100"/>
      <c r="AR1763" s="100"/>
      <c r="AS1763" s="100"/>
      <c r="AT1763" s="100"/>
      <c r="AU1763" s="100"/>
      <c r="AV1763" s="100"/>
      <c r="AW1763" s="100"/>
      <c r="AX1763" s="100"/>
      <c r="AY1763" s="100"/>
    </row>
    <row r="1764" spans="37:51">
      <c r="AK1764" s="100"/>
      <c r="AL1764" s="100"/>
      <c r="AM1764" s="100"/>
      <c r="AN1764" s="100"/>
      <c r="AO1764" s="100"/>
      <c r="AP1764" s="100"/>
      <c r="AQ1764" s="100"/>
      <c r="AR1764" s="100"/>
      <c r="AS1764" s="100"/>
      <c r="AT1764" s="100"/>
      <c r="AU1764" s="100"/>
      <c r="AV1764" s="100"/>
      <c r="AW1764" s="100"/>
      <c r="AX1764" s="100"/>
      <c r="AY1764" s="100"/>
    </row>
    <row r="1765" spans="37:51">
      <c r="AK1765" s="100"/>
      <c r="AL1765" s="100"/>
      <c r="AM1765" s="100"/>
      <c r="AN1765" s="100"/>
      <c r="AO1765" s="100"/>
      <c r="AP1765" s="100"/>
      <c r="AQ1765" s="100"/>
      <c r="AR1765" s="100"/>
      <c r="AS1765" s="100"/>
      <c r="AT1765" s="100"/>
      <c r="AU1765" s="100"/>
      <c r="AV1765" s="100"/>
      <c r="AW1765" s="100"/>
      <c r="AX1765" s="100"/>
      <c r="AY1765" s="100"/>
    </row>
    <row r="1766" spans="37:51">
      <c r="AK1766" s="100"/>
      <c r="AL1766" s="100"/>
      <c r="AM1766" s="100"/>
      <c r="AN1766" s="100"/>
      <c r="AO1766" s="100"/>
      <c r="AP1766" s="100"/>
      <c r="AQ1766" s="100"/>
      <c r="AR1766" s="100"/>
      <c r="AS1766" s="100"/>
      <c r="AT1766" s="100"/>
      <c r="AU1766" s="100"/>
      <c r="AV1766" s="100"/>
      <c r="AW1766" s="100"/>
      <c r="AX1766" s="100"/>
      <c r="AY1766" s="100"/>
    </row>
    <row r="1767" spans="37:51">
      <c r="AK1767" s="100"/>
      <c r="AL1767" s="100"/>
      <c r="AM1767" s="100"/>
      <c r="AN1767" s="100"/>
      <c r="AO1767" s="100"/>
      <c r="AP1767" s="100"/>
      <c r="AQ1767" s="100"/>
      <c r="AR1767" s="100"/>
      <c r="AS1767" s="100"/>
      <c r="AT1767" s="100"/>
      <c r="AU1767" s="100"/>
      <c r="AV1767" s="100"/>
      <c r="AW1767" s="100"/>
      <c r="AX1767" s="100"/>
      <c r="AY1767" s="100"/>
    </row>
    <row r="1768" spans="37:51">
      <c r="AK1768" s="100"/>
      <c r="AL1768" s="100"/>
      <c r="AM1768" s="100"/>
      <c r="AN1768" s="100"/>
      <c r="AO1768" s="100"/>
      <c r="AP1768" s="100"/>
      <c r="AQ1768" s="100"/>
      <c r="AR1768" s="100"/>
      <c r="AS1768" s="100"/>
      <c r="AT1768" s="100"/>
      <c r="AU1768" s="100"/>
      <c r="AV1768" s="100"/>
      <c r="AW1768" s="100"/>
      <c r="AX1768" s="100"/>
      <c r="AY1768" s="100"/>
    </row>
    <row r="1769" spans="37:51">
      <c r="AK1769" s="100"/>
      <c r="AL1769" s="100"/>
      <c r="AM1769" s="100"/>
      <c r="AN1769" s="100"/>
      <c r="AO1769" s="100"/>
      <c r="AP1769" s="100"/>
      <c r="AQ1769" s="100"/>
      <c r="AR1769" s="100"/>
      <c r="AS1769" s="100"/>
      <c r="AT1769" s="100"/>
      <c r="AU1769" s="100"/>
      <c r="AV1769" s="100"/>
      <c r="AW1769" s="100"/>
      <c r="AX1769" s="100"/>
      <c r="AY1769" s="100"/>
    </row>
    <row r="1770" spans="37:51">
      <c r="AK1770" s="100"/>
      <c r="AL1770" s="100"/>
      <c r="AM1770" s="100"/>
      <c r="AN1770" s="100"/>
      <c r="AO1770" s="100"/>
      <c r="AP1770" s="100"/>
      <c r="AQ1770" s="100"/>
      <c r="AR1770" s="100"/>
      <c r="AS1770" s="100"/>
      <c r="AT1770" s="100"/>
      <c r="AU1770" s="100"/>
      <c r="AV1770" s="100"/>
      <c r="AW1770" s="100"/>
      <c r="AX1770" s="100"/>
      <c r="AY1770" s="100"/>
    </row>
    <row r="1771" spans="37:51">
      <c r="AK1771" s="100"/>
      <c r="AL1771" s="100"/>
      <c r="AM1771" s="100"/>
      <c r="AN1771" s="100"/>
      <c r="AO1771" s="100"/>
      <c r="AP1771" s="100"/>
      <c r="AQ1771" s="100"/>
      <c r="AR1771" s="100"/>
      <c r="AS1771" s="100"/>
      <c r="AT1771" s="100"/>
      <c r="AU1771" s="100"/>
      <c r="AV1771" s="100"/>
      <c r="AW1771" s="100"/>
      <c r="AX1771" s="100"/>
      <c r="AY1771" s="100"/>
    </row>
    <row r="1772" spans="37:51">
      <c r="AK1772" s="100"/>
      <c r="AL1772" s="100"/>
      <c r="AM1772" s="100"/>
      <c r="AN1772" s="100"/>
      <c r="AO1772" s="100"/>
      <c r="AP1772" s="100"/>
      <c r="AQ1772" s="100"/>
      <c r="AR1772" s="100"/>
      <c r="AS1772" s="100"/>
      <c r="AT1772" s="100"/>
      <c r="AU1772" s="100"/>
      <c r="AV1772" s="100"/>
      <c r="AW1772" s="100"/>
      <c r="AX1772" s="100"/>
      <c r="AY1772" s="100"/>
    </row>
    <row r="1773" spans="37:51">
      <c r="AK1773" s="100"/>
      <c r="AL1773" s="100"/>
      <c r="AM1773" s="100"/>
      <c r="AN1773" s="100"/>
      <c r="AO1773" s="100"/>
      <c r="AP1773" s="100"/>
      <c r="AQ1773" s="100"/>
      <c r="AR1773" s="100"/>
      <c r="AS1773" s="100"/>
      <c r="AT1773" s="100"/>
      <c r="AU1773" s="100"/>
      <c r="AV1773" s="100"/>
      <c r="AW1773" s="100"/>
      <c r="AX1773" s="100"/>
      <c r="AY1773" s="100"/>
    </row>
    <row r="1774" spans="37:51">
      <c r="AK1774" s="100"/>
      <c r="AL1774" s="100"/>
      <c r="AM1774" s="100"/>
      <c r="AN1774" s="100"/>
      <c r="AO1774" s="100"/>
      <c r="AP1774" s="100"/>
      <c r="AQ1774" s="100"/>
      <c r="AR1774" s="100"/>
      <c r="AS1774" s="100"/>
      <c r="AT1774" s="100"/>
      <c r="AU1774" s="100"/>
      <c r="AV1774" s="100"/>
      <c r="AW1774" s="100"/>
      <c r="AX1774" s="100"/>
      <c r="AY1774" s="100"/>
    </row>
    <row r="1775" spans="37:51">
      <c r="AK1775" s="100"/>
      <c r="AL1775" s="100"/>
      <c r="AM1775" s="100"/>
      <c r="AN1775" s="100"/>
      <c r="AO1775" s="100"/>
      <c r="AP1775" s="100"/>
      <c r="AQ1775" s="100"/>
      <c r="AR1775" s="100"/>
      <c r="AS1775" s="100"/>
      <c r="AT1775" s="100"/>
      <c r="AU1775" s="100"/>
      <c r="AV1775" s="100"/>
      <c r="AW1775" s="100"/>
      <c r="AX1775" s="100"/>
      <c r="AY1775" s="100"/>
    </row>
    <row r="1776" spans="37:51">
      <c r="AK1776" s="100"/>
      <c r="AL1776" s="100"/>
      <c r="AM1776" s="100"/>
      <c r="AN1776" s="100"/>
      <c r="AO1776" s="100"/>
      <c r="AP1776" s="100"/>
      <c r="AQ1776" s="100"/>
      <c r="AR1776" s="100"/>
      <c r="AS1776" s="100"/>
      <c r="AT1776" s="100"/>
      <c r="AU1776" s="100"/>
      <c r="AV1776" s="100"/>
      <c r="AW1776" s="100"/>
      <c r="AX1776" s="100"/>
      <c r="AY1776" s="100"/>
    </row>
    <row r="1777" spans="37:51">
      <c r="AK1777" s="100"/>
      <c r="AL1777" s="100"/>
      <c r="AM1777" s="100"/>
      <c r="AN1777" s="100"/>
      <c r="AO1777" s="100"/>
      <c r="AP1777" s="100"/>
      <c r="AQ1777" s="100"/>
      <c r="AR1777" s="100"/>
      <c r="AS1777" s="100"/>
      <c r="AT1777" s="100"/>
      <c r="AU1777" s="100"/>
      <c r="AV1777" s="100"/>
      <c r="AW1777" s="100"/>
      <c r="AX1777" s="100"/>
      <c r="AY1777" s="100"/>
    </row>
    <row r="1778" spans="37:51">
      <c r="AK1778" s="100"/>
      <c r="AL1778" s="100"/>
      <c r="AM1778" s="100"/>
      <c r="AN1778" s="100"/>
      <c r="AO1778" s="100"/>
      <c r="AP1778" s="100"/>
      <c r="AQ1778" s="100"/>
      <c r="AR1778" s="100"/>
      <c r="AS1778" s="100"/>
      <c r="AT1778" s="100"/>
      <c r="AU1778" s="100"/>
      <c r="AV1778" s="100"/>
      <c r="AW1778" s="100"/>
      <c r="AX1778" s="100"/>
      <c r="AY1778" s="100"/>
    </row>
    <row r="1779" spans="37:51">
      <c r="AK1779" s="100"/>
      <c r="AL1779" s="100"/>
      <c r="AM1779" s="100"/>
      <c r="AN1779" s="100"/>
      <c r="AO1779" s="100"/>
      <c r="AP1779" s="100"/>
      <c r="AQ1779" s="100"/>
      <c r="AR1779" s="100"/>
      <c r="AS1779" s="100"/>
      <c r="AT1779" s="100"/>
      <c r="AU1779" s="100"/>
      <c r="AV1779" s="100"/>
      <c r="AW1779" s="100"/>
      <c r="AX1779" s="100"/>
      <c r="AY1779" s="100"/>
    </row>
    <row r="1780" spans="37:51">
      <c r="AK1780" s="100"/>
      <c r="AL1780" s="100"/>
      <c r="AM1780" s="100"/>
      <c r="AN1780" s="100"/>
      <c r="AO1780" s="100"/>
      <c r="AP1780" s="100"/>
      <c r="AQ1780" s="100"/>
      <c r="AR1780" s="100"/>
      <c r="AS1780" s="100"/>
      <c r="AT1780" s="100"/>
      <c r="AU1780" s="100"/>
      <c r="AV1780" s="100"/>
      <c r="AW1780" s="100"/>
      <c r="AX1780" s="100"/>
      <c r="AY1780" s="100"/>
    </row>
    <row r="1781" spans="37:51">
      <c r="AK1781" s="100"/>
      <c r="AL1781" s="100"/>
      <c r="AM1781" s="100"/>
      <c r="AN1781" s="100"/>
      <c r="AO1781" s="100"/>
      <c r="AP1781" s="100"/>
      <c r="AQ1781" s="100"/>
      <c r="AR1781" s="100"/>
      <c r="AS1781" s="100"/>
      <c r="AT1781" s="100"/>
      <c r="AU1781" s="100"/>
      <c r="AV1781" s="100"/>
      <c r="AW1781" s="100"/>
      <c r="AX1781" s="100"/>
      <c r="AY1781" s="100"/>
    </row>
    <row r="1782" spans="37:51">
      <c r="AK1782" s="100"/>
      <c r="AL1782" s="100"/>
      <c r="AM1782" s="100"/>
      <c r="AN1782" s="100"/>
      <c r="AO1782" s="100"/>
      <c r="AP1782" s="100"/>
      <c r="AQ1782" s="100"/>
      <c r="AR1782" s="100"/>
      <c r="AS1782" s="100"/>
      <c r="AT1782" s="100"/>
      <c r="AU1782" s="100"/>
      <c r="AV1782" s="100"/>
      <c r="AW1782" s="100"/>
      <c r="AX1782" s="100"/>
      <c r="AY1782" s="100"/>
    </row>
    <row r="1783" spans="37:51">
      <c r="AK1783" s="100"/>
      <c r="AL1783" s="100"/>
      <c r="AM1783" s="100"/>
      <c r="AN1783" s="100"/>
      <c r="AO1783" s="100"/>
      <c r="AP1783" s="100"/>
      <c r="AQ1783" s="100"/>
      <c r="AR1783" s="100"/>
      <c r="AS1783" s="100"/>
      <c r="AT1783" s="100"/>
      <c r="AU1783" s="100"/>
      <c r="AV1783" s="100"/>
      <c r="AW1783" s="100"/>
      <c r="AX1783" s="100"/>
      <c r="AY1783" s="100"/>
    </row>
    <row r="1784" spans="37:51">
      <c r="AK1784" s="100"/>
      <c r="AL1784" s="100"/>
      <c r="AM1784" s="100"/>
      <c r="AN1784" s="100"/>
      <c r="AO1784" s="100"/>
      <c r="AP1784" s="100"/>
      <c r="AQ1784" s="100"/>
      <c r="AR1784" s="100"/>
      <c r="AS1784" s="100"/>
      <c r="AT1784" s="100"/>
      <c r="AU1784" s="100"/>
      <c r="AV1784" s="100"/>
      <c r="AW1784" s="100"/>
      <c r="AX1784" s="100"/>
      <c r="AY1784" s="100"/>
    </row>
    <row r="1785" spans="37:51">
      <c r="AK1785" s="100"/>
      <c r="AL1785" s="100"/>
      <c r="AM1785" s="100"/>
      <c r="AN1785" s="100"/>
      <c r="AO1785" s="100"/>
      <c r="AP1785" s="100"/>
      <c r="AQ1785" s="100"/>
      <c r="AR1785" s="100"/>
      <c r="AS1785" s="100"/>
      <c r="AT1785" s="100"/>
      <c r="AU1785" s="100"/>
      <c r="AV1785" s="100"/>
      <c r="AW1785" s="100"/>
      <c r="AX1785" s="100"/>
      <c r="AY1785" s="100"/>
    </row>
    <row r="1786" spans="37:51">
      <c r="AK1786" s="100"/>
      <c r="AL1786" s="100"/>
      <c r="AM1786" s="100"/>
      <c r="AN1786" s="100"/>
      <c r="AO1786" s="100"/>
      <c r="AP1786" s="100"/>
      <c r="AQ1786" s="100"/>
      <c r="AR1786" s="100"/>
      <c r="AS1786" s="100"/>
      <c r="AT1786" s="100"/>
      <c r="AU1786" s="100"/>
      <c r="AV1786" s="100"/>
      <c r="AW1786" s="100"/>
      <c r="AX1786" s="100"/>
      <c r="AY1786" s="100"/>
    </row>
    <row r="1787" spans="37:51">
      <c r="AK1787" s="100"/>
      <c r="AL1787" s="100"/>
      <c r="AM1787" s="100"/>
      <c r="AN1787" s="100"/>
      <c r="AO1787" s="100"/>
      <c r="AP1787" s="100"/>
      <c r="AQ1787" s="100"/>
      <c r="AR1787" s="100"/>
      <c r="AS1787" s="100"/>
      <c r="AT1787" s="100"/>
      <c r="AU1787" s="100"/>
      <c r="AV1787" s="100"/>
      <c r="AW1787" s="100"/>
      <c r="AX1787" s="100"/>
      <c r="AY1787" s="100"/>
    </row>
    <row r="1788" spans="37:51">
      <c r="AK1788" s="100"/>
      <c r="AL1788" s="100"/>
      <c r="AM1788" s="100"/>
      <c r="AN1788" s="100"/>
      <c r="AO1788" s="100"/>
      <c r="AP1788" s="100"/>
      <c r="AQ1788" s="100"/>
      <c r="AR1788" s="100"/>
      <c r="AS1788" s="100"/>
      <c r="AT1788" s="100"/>
      <c r="AU1788" s="100"/>
      <c r="AV1788" s="100"/>
      <c r="AW1788" s="100"/>
      <c r="AX1788" s="100"/>
      <c r="AY1788" s="100"/>
    </row>
    <row r="1789" spans="37:51">
      <c r="AK1789" s="100"/>
      <c r="AL1789" s="100"/>
      <c r="AM1789" s="100"/>
      <c r="AN1789" s="100"/>
      <c r="AO1789" s="100"/>
      <c r="AP1789" s="100"/>
      <c r="AQ1789" s="100"/>
      <c r="AR1789" s="100"/>
      <c r="AS1789" s="100"/>
      <c r="AT1789" s="100"/>
      <c r="AU1789" s="100"/>
      <c r="AV1789" s="100"/>
      <c r="AW1789" s="100"/>
      <c r="AX1789" s="100"/>
      <c r="AY1789" s="100"/>
    </row>
    <row r="1790" spans="37:51">
      <c r="AK1790" s="100"/>
      <c r="AL1790" s="100"/>
      <c r="AM1790" s="100"/>
      <c r="AN1790" s="100"/>
      <c r="AO1790" s="100"/>
      <c r="AP1790" s="100"/>
      <c r="AQ1790" s="100"/>
      <c r="AR1790" s="100"/>
      <c r="AS1790" s="100"/>
      <c r="AT1790" s="100"/>
      <c r="AU1790" s="100"/>
      <c r="AV1790" s="100"/>
      <c r="AW1790" s="100"/>
      <c r="AX1790" s="100"/>
      <c r="AY1790" s="100"/>
    </row>
    <row r="1791" spans="37:51">
      <c r="AK1791" s="100"/>
      <c r="AL1791" s="100"/>
      <c r="AM1791" s="100"/>
      <c r="AN1791" s="100"/>
      <c r="AO1791" s="100"/>
      <c r="AP1791" s="100"/>
      <c r="AQ1791" s="100"/>
      <c r="AR1791" s="100"/>
      <c r="AS1791" s="100"/>
      <c r="AT1791" s="100"/>
      <c r="AU1791" s="100"/>
      <c r="AV1791" s="100"/>
      <c r="AW1791" s="100"/>
      <c r="AX1791" s="100"/>
      <c r="AY1791" s="100"/>
    </row>
    <row r="1792" spans="37:51">
      <c r="AK1792" s="100"/>
      <c r="AL1792" s="100"/>
      <c r="AM1792" s="100"/>
      <c r="AN1792" s="100"/>
      <c r="AO1792" s="100"/>
      <c r="AP1792" s="100"/>
      <c r="AQ1792" s="100"/>
      <c r="AR1792" s="100"/>
      <c r="AS1792" s="100"/>
      <c r="AT1792" s="100"/>
      <c r="AU1792" s="100"/>
      <c r="AV1792" s="100"/>
      <c r="AW1792" s="100"/>
      <c r="AX1792" s="100"/>
      <c r="AY1792" s="100"/>
    </row>
    <row r="1793" spans="37:51">
      <c r="AK1793" s="100"/>
      <c r="AL1793" s="100"/>
      <c r="AM1793" s="100"/>
      <c r="AN1793" s="100"/>
      <c r="AO1793" s="100"/>
      <c r="AP1793" s="100"/>
      <c r="AQ1793" s="100"/>
      <c r="AR1793" s="100"/>
      <c r="AS1793" s="100"/>
      <c r="AT1793" s="100"/>
      <c r="AU1793" s="100"/>
      <c r="AV1793" s="100"/>
      <c r="AW1793" s="100"/>
      <c r="AX1793" s="100"/>
      <c r="AY1793" s="100"/>
    </row>
    <row r="1794" spans="37:51">
      <c r="AK1794" s="100"/>
      <c r="AL1794" s="100"/>
      <c r="AM1794" s="100"/>
      <c r="AN1794" s="100"/>
      <c r="AO1794" s="100"/>
      <c r="AP1794" s="100"/>
      <c r="AQ1794" s="100"/>
      <c r="AR1794" s="100"/>
      <c r="AS1794" s="100"/>
      <c r="AT1794" s="100"/>
      <c r="AU1794" s="100"/>
      <c r="AV1794" s="100"/>
      <c r="AW1794" s="100"/>
      <c r="AX1794" s="100"/>
      <c r="AY1794" s="100"/>
    </row>
    <row r="1795" spans="37:51">
      <c r="AK1795" s="100"/>
      <c r="AL1795" s="100"/>
      <c r="AM1795" s="100"/>
      <c r="AN1795" s="100"/>
      <c r="AO1795" s="100"/>
      <c r="AP1795" s="100"/>
      <c r="AQ1795" s="100"/>
      <c r="AR1795" s="100"/>
      <c r="AS1795" s="100"/>
      <c r="AT1795" s="100"/>
      <c r="AU1795" s="100"/>
      <c r="AV1795" s="100"/>
      <c r="AW1795" s="100"/>
      <c r="AX1795" s="100"/>
      <c r="AY1795" s="100"/>
    </row>
    <row r="1796" spans="37:51">
      <c r="AK1796" s="100"/>
      <c r="AL1796" s="100"/>
      <c r="AM1796" s="100"/>
      <c r="AN1796" s="100"/>
      <c r="AO1796" s="100"/>
      <c r="AP1796" s="100"/>
      <c r="AQ1796" s="100"/>
      <c r="AR1796" s="100"/>
      <c r="AS1796" s="100"/>
      <c r="AT1796" s="100"/>
      <c r="AU1796" s="100"/>
      <c r="AV1796" s="100"/>
      <c r="AW1796" s="100"/>
      <c r="AX1796" s="100"/>
      <c r="AY1796" s="100"/>
    </row>
    <row r="1797" spans="37:51">
      <c r="AK1797" s="100"/>
      <c r="AL1797" s="100"/>
      <c r="AM1797" s="100"/>
      <c r="AN1797" s="100"/>
      <c r="AO1797" s="100"/>
      <c r="AP1797" s="100"/>
      <c r="AQ1797" s="100"/>
      <c r="AR1797" s="100"/>
      <c r="AS1797" s="100"/>
      <c r="AT1797" s="100"/>
      <c r="AU1797" s="100"/>
      <c r="AV1797" s="100"/>
      <c r="AW1797" s="100"/>
      <c r="AX1797" s="100"/>
      <c r="AY1797" s="100"/>
    </row>
    <row r="1798" spans="37:51">
      <c r="AK1798" s="100"/>
      <c r="AL1798" s="100"/>
      <c r="AM1798" s="100"/>
      <c r="AN1798" s="100"/>
      <c r="AO1798" s="100"/>
      <c r="AP1798" s="100"/>
      <c r="AQ1798" s="100"/>
      <c r="AR1798" s="100"/>
      <c r="AS1798" s="100"/>
      <c r="AT1798" s="100"/>
      <c r="AU1798" s="100"/>
      <c r="AV1798" s="100"/>
      <c r="AW1798" s="100"/>
      <c r="AX1798" s="100"/>
      <c r="AY1798" s="100"/>
    </row>
    <row r="1799" spans="37:51">
      <c r="AK1799" s="100"/>
      <c r="AL1799" s="100"/>
      <c r="AM1799" s="100"/>
      <c r="AN1799" s="100"/>
      <c r="AO1799" s="100"/>
      <c r="AP1799" s="100"/>
      <c r="AQ1799" s="100"/>
      <c r="AR1799" s="100"/>
      <c r="AS1799" s="100"/>
      <c r="AT1799" s="100"/>
      <c r="AU1799" s="100"/>
      <c r="AV1799" s="100"/>
      <c r="AW1799" s="100"/>
      <c r="AX1799" s="100"/>
      <c r="AY1799" s="100"/>
    </row>
    <row r="1800" spans="37:51">
      <c r="AK1800" s="100"/>
      <c r="AL1800" s="100"/>
      <c r="AM1800" s="100"/>
      <c r="AN1800" s="100"/>
      <c r="AO1800" s="100"/>
      <c r="AP1800" s="100"/>
      <c r="AQ1800" s="100"/>
      <c r="AR1800" s="100"/>
      <c r="AS1800" s="100"/>
      <c r="AT1800" s="100"/>
      <c r="AU1800" s="100"/>
      <c r="AV1800" s="100"/>
      <c r="AW1800" s="100"/>
      <c r="AX1800" s="100"/>
      <c r="AY1800" s="100"/>
    </row>
    <row r="1801" spans="37:51">
      <c r="AK1801" s="100"/>
      <c r="AL1801" s="100"/>
      <c r="AM1801" s="100"/>
      <c r="AN1801" s="100"/>
      <c r="AO1801" s="100"/>
      <c r="AP1801" s="100"/>
      <c r="AQ1801" s="100"/>
      <c r="AR1801" s="100"/>
      <c r="AS1801" s="100"/>
      <c r="AT1801" s="100"/>
      <c r="AU1801" s="100"/>
      <c r="AV1801" s="100"/>
      <c r="AW1801" s="100"/>
      <c r="AX1801" s="100"/>
      <c r="AY1801" s="100"/>
    </row>
    <row r="1802" spans="37:51">
      <c r="AK1802" s="100"/>
      <c r="AL1802" s="100"/>
      <c r="AM1802" s="100"/>
      <c r="AN1802" s="100"/>
      <c r="AO1802" s="100"/>
      <c r="AP1802" s="100"/>
      <c r="AQ1802" s="100"/>
      <c r="AR1802" s="100"/>
      <c r="AS1802" s="100"/>
      <c r="AT1802" s="100"/>
      <c r="AU1802" s="100"/>
      <c r="AV1802" s="100"/>
      <c r="AW1802" s="100"/>
      <c r="AX1802" s="100"/>
      <c r="AY1802" s="100"/>
    </row>
    <row r="1803" spans="37:51">
      <c r="AK1803" s="100"/>
      <c r="AL1803" s="100"/>
      <c r="AM1803" s="100"/>
      <c r="AN1803" s="100"/>
      <c r="AO1803" s="100"/>
      <c r="AP1803" s="100"/>
      <c r="AQ1803" s="100"/>
      <c r="AR1803" s="100"/>
      <c r="AS1803" s="100"/>
      <c r="AT1803" s="100"/>
      <c r="AU1803" s="100"/>
      <c r="AV1803" s="100"/>
      <c r="AW1803" s="100"/>
      <c r="AX1803" s="100"/>
      <c r="AY1803" s="100"/>
    </row>
    <row r="1804" spans="37:51">
      <c r="AK1804" s="100"/>
      <c r="AL1804" s="100"/>
      <c r="AM1804" s="100"/>
      <c r="AN1804" s="100"/>
      <c r="AO1804" s="100"/>
      <c r="AP1804" s="100"/>
      <c r="AQ1804" s="100"/>
      <c r="AR1804" s="100"/>
      <c r="AS1804" s="100"/>
      <c r="AT1804" s="100"/>
      <c r="AU1804" s="100"/>
      <c r="AV1804" s="100"/>
      <c r="AW1804" s="100"/>
      <c r="AX1804" s="100"/>
      <c r="AY1804" s="100"/>
    </row>
    <row r="1805" spans="37:51">
      <c r="AK1805" s="100"/>
      <c r="AL1805" s="100"/>
      <c r="AM1805" s="100"/>
      <c r="AN1805" s="100"/>
      <c r="AO1805" s="100"/>
      <c r="AP1805" s="100"/>
      <c r="AQ1805" s="100"/>
      <c r="AR1805" s="100"/>
      <c r="AS1805" s="100"/>
      <c r="AT1805" s="100"/>
      <c r="AU1805" s="100"/>
      <c r="AV1805" s="100"/>
      <c r="AW1805" s="100"/>
      <c r="AX1805" s="100"/>
      <c r="AY1805" s="100"/>
    </row>
    <row r="1806" spans="37:51">
      <c r="AK1806" s="100"/>
      <c r="AL1806" s="100"/>
      <c r="AM1806" s="100"/>
      <c r="AN1806" s="100"/>
      <c r="AO1806" s="100"/>
      <c r="AP1806" s="100"/>
      <c r="AQ1806" s="100"/>
      <c r="AR1806" s="100"/>
      <c r="AS1806" s="100"/>
      <c r="AT1806" s="100"/>
      <c r="AU1806" s="100"/>
      <c r="AV1806" s="100"/>
      <c r="AW1806" s="100"/>
      <c r="AX1806" s="100"/>
      <c r="AY1806" s="100"/>
    </row>
    <row r="1807" spans="37:51">
      <c r="AK1807" s="100"/>
      <c r="AL1807" s="100"/>
      <c r="AM1807" s="100"/>
      <c r="AN1807" s="100"/>
      <c r="AO1807" s="100"/>
      <c r="AP1807" s="100"/>
      <c r="AQ1807" s="100"/>
      <c r="AR1807" s="100"/>
      <c r="AS1807" s="100"/>
      <c r="AT1807" s="100"/>
      <c r="AU1807" s="100"/>
      <c r="AV1807" s="100"/>
      <c r="AW1807" s="100"/>
      <c r="AX1807" s="100"/>
      <c r="AY1807" s="100"/>
    </row>
    <row r="1808" spans="37:51">
      <c r="AK1808" s="100"/>
      <c r="AL1808" s="100"/>
      <c r="AM1808" s="100"/>
      <c r="AN1808" s="100"/>
      <c r="AO1808" s="100"/>
      <c r="AP1808" s="100"/>
      <c r="AQ1808" s="100"/>
      <c r="AR1808" s="100"/>
      <c r="AS1808" s="100"/>
      <c r="AT1808" s="100"/>
      <c r="AU1808" s="100"/>
      <c r="AV1808" s="100"/>
      <c r="AW1808" s="100"/>
      <c r="AX1808" s="100"/>
      <c r="AY1808" s="100"/>
    </row>
    <row r="1809" spans="37:51">
      <c r="AK1809" s="100"/>
      <c r="AL1809" s="100"/>
      <c r="AM1809" s="100"/>
      <c r="AN1809" s="100"/>
      <c r="AO1809" s="100"/>
      <c r="AP1809" s="100"/>
      <c r="AQ1809" s="100"/>
      <c r="AR1809" s="100"/>
      <c r="AS1809" s="100"/>
      <c r="AT1809" s="100"/>
      <c r="AU1809" s="100"/>
      <c r="AV1809" s="100"/>
      <c r="AW1809" s="100"/>
      <c r="AX1809" s="100"/>
      <c r="AY1809" s="100"/>
    </row>
    <row r="1810" spans="37:51">
      <c r="AK1810" s="100"/>
      <c r="AL1810" s="100"/>
      <c r="AM1810" s="100"/>
      <c r="AN1810" s="100"/>
      <c r="AO1810" s="100"/>
      <c r="AP1810" s="100"/>
      <c r="AQ1810" s="100"/>
      <c r="AR1810" s="100"/>
      <c r="AS1810" s="100"/>
      <c r="AT1810" s="100"/>
      <c r="AU1810" s="100"/>
      <c r="AV1810" s="100"/>
      <c r="AW1810" s="100"/>
      <c r="AX1810" s="100"/>
      <c r="AY1810" s="100"/>
    </row>
    <row r="1811" spans="37:51">
      <c r="AK1811" s="100"/>
      <c r="AL1811" s="100"/>
      <c r="AM1811" s="100"/>
      <c r="AN1811" s="100"/>
      <c r="AO1811" s="100"/>
      <c r="AP1811" s="100"/>
      <c r="AQ1811" s="100"/>
      <c r="AR1811" s="100"/>
      <c r="AS1811" s="100"/>
      <c r="AT1811" s="100"/>
      <c r="AU1811" s="100"/>
      <c r="AV1811" s="100"/>
      <c r="AW1811" s="100"/>
      <c r="AX1811" s="100"/>
      <c r="AY1811" s="100"/>
    </row>
    <row r="1812" spans="37:51">
      <c r="AK1812" s="100"/>
      <c r="AL1812" s="100"/>
      <c r="AM1812" s="100"/>
      <c r="AN1812" s="100"/>
      <c r="AO1812" s="100"/>
      <c r="AP1812" s="100"/>
      <c r="AQ1812" s="100"/>
      <c r="AR1812" s="100"/>
      <c r="AS1812" s="100"/>
      <c r="AT1812" s="100"/>
      <c r="AU1812" s="100"/>
      <c r="AV1812" s="100"/>
      <c r="AW1812" s="100"/>
      <c r="AX1812" s="100"/>
      <c r="AY1812" s="100"/>
    </row>
    <row r="1813" spans="37:51">
      <c r="AK1813" s="100"/>
      <c r="AL1813" s="100"/>
      <c r="AM1813" s="100"/>
      <c r="AN1813" s="100"/>
      <c r="AO1813" s="100"/>
      <c r="AP1813" s="100"/>
      <c r="AQ1813" s="100"/>
      <c r="AR1813" s="100"/>
      <c r="AS1813" s="100"/>
      <c r="AT1813" s="100"/>
      <c r="AU1813" s="100"/>
      <c r="AV1813" s="100"/>
      <c r="AW1813" s="100"/>
      <c r="AX1813" s="100"/>
      <c r="AY1813" s="100"/>
    </row>
    <row r="1814" spans="37:51">
      <c r="AK1814" s="100"/>
      <c r="AL1814" s="100"/>
      <c r="AM1814" s="100"/>
      <c r="AN1814" s="100"/>
      <c r="AO1814" s="100"/>
      <c r="AP1814" s="100"/>
      <c r="AQ1814" s="100"/>
      <c r="AR1814" s="100"/>
      <c r="AS1814" s="100"/>
      <c r="AT1814" s="100"/>
      <c r="AU1814" s="100"/>
      <c r="AV1814" s="100"/>
      <c r="AW1814" s="100"/>
      <c r="AX1814" s="100"/>
      <c r="AY1814" s="100"/>
    </row>
    <row r="1815" spans="37:51">
      <c r="AK1815" s="100"/>
      <c r="AL1815" s="100"/>
      <c r="AM1815" s="100"/>
      <c r="AN1815" s="100"/>
      <c r="AO1815" s="100"/>
      <c r="AP1815" s="100"/>
      <c r="AQ1815" s="100"/>
      <c r="AR1815" s="100"/>
      <c r="AS1815" s="100"/>
      <c r="AT1815" s="100"/>
      <c r="AU1815" s="100"/>
      <c r="AV1815" s="100"/>
      <c r="AW1815" s="100"/>
      <c r="AX1815" s="100"/>
      <c r="AY1815" s="100"/>
    </row>
    <row r="1816" spans="37:51">
      <c r="AK1816" s="100"/>
      <c r="AL1816" s="100"/>
      <c r="AM1816" s="100"/>
      <c r="AN1816" s="100"/>
      <c r="AO1816" s="100"/>
      <c r="AP1816" s="100"/>
      <c r="AQ1816" s="100"/>
      <c r="AR1816" s="100"/>
      <c r="AS1816" s="100"/>
      <c r="AT1816" s="100"/>
      <c r="AU1816" s="100"/>
      <c r="AV1816" s="100"/>
      <c r="AW1816" s="100"/>
      <c r="AX1816" s="100"/>
      <c r="AY1816" s="100"/>
    </row>
    <row r="1817" spans="37:51">
      <c r="AK1817" s="100"/>
      <c r="AL1817" s="100"/>
      <c r="AM1817" s="100"/>
      <c r="AN1817" s="100"/>
      <c r="AO1817" s="100"/>
      <c r="AP1817" s="100"/>
      <c r="AQ1817" s="100"/>
      <c r="AR1817" s="100"/>
      <c r="AS1817" s="100"/>
      <c r="AT1817" s="100"/>
      <c r="AU1817" s="100"/>
      <c r="AV1817" s="100"/>
      <c r="AW1817" s="100"/>
      <c r="AX1817" s="100"/>
      <c r="AY1817" s="100"/>
    </row>
    <row r="1818" spans="37:51">
      <c r="AK1818" s="100"/>
      <c r="AL1818" s="100"/>
      <c r="AM1818" s="100"/>
      <c r="AN1818" s="100"/>
      <c r="AO1818" s="100"/>
      <c r="AP1818" s="100"/>
      <c r="AQ1818" s="100"/>
      <c r="AR1818" s="100"/>
      <c r="AS1818" s="100"/>
      <c r="AT1818" s="100"/>
      <c r="AU1818" s="100"/>
      <c r="AV1818" s="100"/>
      <c r="AW1818" s="100"/>
      <c r="AX1818" s="100"/>
      <c r="AY1818" s="100"/>
    </row>
    <row r="1819" spans="37:51">
      <c r="AK1819" s="100"/>
      <c r="AL1819" s="100"/>
      <c r="AM1819" s="100"/>
      <c r="AN1819" s="100"/>
      <c r="AO1819" s="100"/>
      <c r="AP1819" s="100"/>
      <c r="AQ1819" s="100"/>
      <c r="AR1819" s="100"/>
      <c r="AS1819" s="100"/>
      <c r="AT1819" s="100"/>
      <c r="AU1819" s="100"/>
      <c r="AV1819" s="100"/>
      <c r="AW1819" s="100"/>
      <c r="AX1819" s="100"/>
      <c r="AY1819" s="100"/>
    </row>
    <row r="1820" spans="37:51">
      <c r="AK1820" s="100"/>
      <c r="AL1820" s="100"/>
      <c r="AM1820" s="100"/>
      <c r="AN1820" s="100"/>
      <c r="AO1820" s="100"/>
      <c r="AP1820" s="100"/>
      <c r="AQ1820" s="100"/>
      <c r="AR1820" s="100"/>
      <c r="AS1820" s="100"/>
      <c r="AT1820" s="100"/>
      <c r="AU1820" s="100"/>
      <c r="AV1820" s="100"/>
      <c r="AW1820" s="100"/>
      <c r="AX1820" s="100"/>
      <c r="AY1820" s="100"/>
    </row>
    <row r="1821" spans="37:51">
      <c r="AK1821" s="100"/>
      <c r="AL1821" s="100"/>
      <c r="AM1821" s="100"/>
      <c r="AN1821" s="100"/>
      <c r="AO1821" s="100"/>
      <c r="AP1821" s="100"/>
      <c r="AQ1821" s="100"/>
      <c r="AR1821" s="100"/>
      <c r="AS1821" s="100"/>
      <c r="AT1821" s="100"/>
      <c r="AU1821" s="100"/>
      <c r="AV1821" s="100"/>
      <c r="AW1821" s="100"/>
      <c r="AX1821" s="100"/>
      <c r="AY1821" s="100"/>
    </row>
    <row r="1822" spans="37:51">
      <c r="AK1822" s="100"/>
      <c r="AL1822" s="100"/>
      <c r="AM1822" s="100"/>
      <c r="AN1822" s="100"/>
      <c r="AO1822" s="100"/>
      <c r="AP1822" s="100"/>
      <c r="AQ1822" s="100"/>
      <c r="AR1822" s="100"/>
      <c r="AS1822" s="100"/>
      <c r="AT1822" s="100"/>
      <c r="AU1822" s="100"/>
      <c r="AV1822" s="100"/>
      <c r="AW1822" s="100"/>
      <c r="AX1822" s="100"/>
      <c r="AY1822" s="100"/>
    </row>
    <row r="1823" spans="37:51">
      <c r="AK1823" s="100"/>
      <c r="AL1823" s="100"/>
      <c r="AM1823" s="100"/>
      <c r="AN1823" s="100"/>
      <c r="AO1823" s="100"/>
      <c r="AP1823" s="100"/>
      <c r="AQ1823" s="100"/>
      <c r="AR1823" s="100"/>
      <c r="AS1823" s="100"/>
      <c r="AT1823" s="100"/>
      <c r="AU1823" s="100"/>
      <c r="AV1823" s="100"/>
      <c r="AW1823" s="100"/>
      <c r="AX1823" s="100"/>
      <c r="AY1823" s="100"/>
    </row>
    <row r="1824" spans="37:51">
      <c r="AK1824" s="100"/>
      <c r="AL1824" s="100"/>
      <c r="AM1824" s="100"/>
      <c r="AN1824" s="100"/>
      <c r="AO1824" s="100"/>
      <c r="AP1824" s="100"/>
      <c r="AQ1824" s="100"/>
      <c r="AR1824" s="100"/>
      <c r="AS1824" s="100"/>
      <c r="AT1824" s="100"/>
      <c r="AU1824" s="100"/>
      <c r="AV1824" s="100"/>
      <c r="AW1824" s="100"/>
      <c r="AX1824" s="100"/>
      <c r="AY1824" s="100"/>
    </row>
    <row r="1825" spans="37:51">
      <c r="AK1825" s="100"/>
      <c r="AL1825" s="100"/>
      <c r="AM1825" s="100"/>
      <c r="AN1825" s="100"/>
      <c r="AO1825" s="100"/>
      <c r="AP1825" s="100"/>
      <c r="AQ1825" s="100"/>
      <c r="AR1825" s="100"/>
      <c r="AS1825" s="100"/>
      <c r="AT1825" s="100"/>
      <c r="AU1825" s="100"/>
      <c r="AV1825" s="100"/>
      <c r="AW1825" s="100"/>
      <c r="AX1825" s="100"/>
      <c r="AY1825" s="100"/>
    </row>
    <row r="1826" spans="37:51">
      <c r="AK1826" s="100"/>
      <c r="AL1826" s="100"/>
      <c r="AM1826" s="100"/>
      <c r="AN1826" s="100"/>
      <c r="AO1826" s="100"/>
      <c r="AP1826" s="100"/>
      <c r="AQ1826" s="100"/>
      <c r="AR1826" s="100"/>
      <c r="AS1826" s="100"/>
      <c r="AT1826" s="100"/>
      <c r="AU1826" s="100"/>
      <c r="AV1826" s="100"/>
      <c r="AW1826" s="100"/>
      <c r="AX1826" s="100"/>
      <c r="AY1826" s="100"/>
    </row>
    <row r="1827" spans="37:51">
      <c r="AK1827" s="100"/>
      <c r="AL1827" s="100"/>
      <c r="AM1827" s="100"/>
      <c r="AN1827" s="100"/>
      <c r="AO1827" s="100"/>
      <c r="AP1827" s="100"/>
      <c r="AQ1827" s="100"/>
      <c r="AR1827" s="100"/>
      <c r="AS1827" s="100"/>
      <c r="AT1827" s="100"/>
      <c r="AU1827" s="100"/>
      <c r="AV1827" s="100"/>
      <c r="AW1827" s="100"/>
      <c r="AX1827" s="100"/>
      <c r="AY1827" s="100"/>
    </row>
    <row r="1828" spans="37:51">
      <c r="AK1828" s="100"/>
      <c r="AL1828" s="100"/>
      <c r="AM1828" s="100"/>
      <c r="AN1828" s="100"/>
      <c r="AO1828" s="100"/>
      <c r="AP1828" s="100"/>
      <c r="AQ1828" s="100"/>
      <c r="AR1828" s="100"/>
      <c r="AS1828" s="100"/>
      <c r="AT1828" s="100"/>
      <c r="AU1828" s="100"/>
      <c r="AV1828" s="100"/>
      <c r="AW1828" s="100"/>
      <c r="AX1828" s="100"/>
      <c r="AY1828" s="100"/>
    </row>
    <row r="1829" spans="37:51">
      <c r="AK1829" s="100"/>
      <c r="AL1829" s="100"/>
      <c r="AM1829" s="100"/>
      <c r="AN1829" s="100"/>
      <c r="AO1829" s="100"/>
      <c r="AP1829" s="100"/>
      <c r="AQ1829" s="100"/>
      <c r="AR1829" s="100"/>
      <c r="AS1829" s="100"/>
      <c r="AT1829" s="100"/>
      <c r="AU1829" s="100"/>
      <c r="AV1829" s="100"/>
      <c r="AW1829" s="100"/>
      <c r="AX1829" s="100"/>
      <c r="AY1829" s="100"/>
    </row>
    <row r="1830" spans="37:51">
      <c r="AK1830" s="100"/>
      <c r="AL1830" s="100"/>
      <c r="AM1830" s="100"/>
      <c r="AN1830" s="100"/>
      <c r="AO1830" s="100"/>
      <c r="AP1830" s="100"/>
      <c r="AQ1830" s="100"/>
      <c r="AR1830" s="100"/>
      <c r="AS1830" s="100"/>
      <c r="AT1830" s="100"/>
      <c r="AU1830" s="100"/>
      <c r="AV1830" s="100"/>
      <c r="AW1830" s="100"/>
      <c r="AX1830" s="100"/>
      <c r="AY1830" s="100"/>
    </row>
    <row r="1831" spans="37:51">
      <c r="AK1831" s="100"/>
      <c r="AL1831" s="100"/>
      <c r="AM1831" s="100"/>
      <c r="AN1831" s="100"/>
      <c r="AO1831" s="100"/>
      <c r="AP1831" s="100"/>
      <c r="AQ1831" s="100"/>
      <c r="AR1831" s="100"/>
      <c r="AS1831" s="100"/>
      <c r="AT1831" s="100"/>
      <c r="AU1831" s="100"/>
      <c r="AV1831" s="100"/>
      <c r="AW1831" s="100"/>
      <c r="AX1831" s="100"/>
      <c r="AY1831" s="100"/>
    </row>
    <row r="1832" spans="37:51">
      <c r="AK1832" s="100"/>
      <c r="AL1832" s="100"/>
      <c r="AM1832" s="100"/>
      <c r="AN1832" s="100"/>
      <c r="AO1832" s="100"/>
      <c r="AP1832" s="100"/>
      <c r="AQ1832" s="100"/>
      <c r="AR1832" s="100"/>
      <c r="AS1832" s="100"/>
      <c r="AT1832" s="100"/>
      <c r="AU1832" s="100"/>
      <c r="AV1832" s="100"/>
      <c r="AW1832" s="100"/>
      <c r="AX1832" s="100"/>
      <c r="AY1832" s="100"/>
    </row>
    <row r="1833" spans="37:51">
      <c r="AK1833" s="100"/>
      <c r="AL1833" s="100"/>
      <c r="AM1833" s="100"/>
      <c r="AN1833" s="100"/>
      <c r="AO1833" s="100"/>
      <c r="AP1833" s="100"/>
      <c r="AQ1833" s="100"/>
      <c r="AR1833" s="100"/>
      <c r="AS1833" s="100"/>
      <c r="AT1833" s="100"/>
      <c r="AU1833" s="100"/>
      <c r="AV1833" s="100"/>
      <c r="AW1833" s="100"/>
      <c r="AX1833" s="100"/>
      <c r="AY1833" s="100"/>
    </row>
    <row r="1834" spans="37:51">
      <c r="AK1834" s="100"/>
      <c r="AL1834" s="100"/>
      <c r="AM1834" s="100"/>
      <c r="AN1834" s="100"/>
      <c r="AO1834" s="100"/>
      <c r="AP1834" s="100"/>
      <c r="AQ1834" s="100"/>
      <c r="AR1834" s="100"/>
      <c r="AS1834" s="100"/>
      <c r="AT1834" s="100"/>
      <c r="AU1834" s="100"/>
      <c r="AV1834" s="100"/>
      <c r="AW1834" s="100"/>
      <c r="AX1834" s="100"/>
      <c r="AY1834" s="100"/>
    </row>
    <row r="1835" spans="37:51">
      <c r="AK1835" s="100"/>
      <c r="AL1835" s="100"/>
      <c r="AM1835" s="100"/>
      <c r="AN1835" s="100"/>
      <c r="AO1835" s="100"/>
      <c r="AP1835" s="100"/>
      <c r="AQ1835" s="100"/>
      <c r="AR1835" s="100"/>
      <c r="AS1835" s="100"/>
      <c r="AT1835" s="100"/>
      <c r="AU1835" s="100"/>
      <c r="AV1835" s="100"/>
      <c r="AW1835" s="100"/>
      <c r="AX1835" s="100"/>
      <c r="AY1835" s="100"/>
    </row>
    <row r="1836" spans="37:51">
      <c r="AK1836" s="100"/>
      <c r="AL1836" s="100"/>
      <c r="AM1836" s="100"/>
      <c r="AN1836" s="100"/>
      <c r="AO1836" s="100"/>
      <c r="AP1836" s="100"/>
      <c r="AQ1836" s="100"/>
      <c r="AR1836" s="100"/>
      <c r="AS1836" s="100"/>
      <c r="AT1836" s="100"/>
      <c r="AU1836" s="100"/>
      <c r="AV1836" s="100"/>
      <c r="AW1836" s="100"/>
      <c r="AX1836" s="100"/>
      <c r="AY1836" s="100"/>
    </row>
    <row r="1837" spans="37:51">
      <c r="AK1837" s="100"/>
      <c r="AL1837" s="100"/>
      <c r="AM1837" s="100"/>
      <c r="AN1837" s="100"/>
      <c r="AO1837" s="100"/>
      <c r="AP1837" s="100"/>
      <c r="AQ1837" s="100"/>
      <c r="AR1837" s="100"/>
      <c r="AS1837" s="100"/>
      <c r="AT1837" s="100"/>
      <c r="AU1837" s="100"/>
      <c r="AV1837" s="100"/>
      <c r="AW1837" s="100"/>
      <c r="AX1837" s="100"/>
      <c r="AY1837" s="100"/>
    </row>
    <row r="1838" spans="37:51">
      <c r="AK1838" s="100"/>
      <c r="AL1838" s="100"/>
      <c r="AM1838" s="100"/>
      <c r="AN1838" s="100"/>
      <c r="AO1838" s="100"/>
      <c r="AP1838" s="100"/>
      <c r="AQ1838" s="100"/>
      <c r="AR1838" s="100"/>
      <c r="AS1838" s="100"/>
      <c r="AT1838" s="100"/>
      <c r="AU1838" s="100"/>
      <c r="AV1838" s="100"/>
      <c r="AW1838" s="100"/>
      <c r="AX1838" s="100"/>
      <c r="AY1838" s="100"/>
    </row>
    <row r="1839" spans="37:51">
      <c r="AK1839" s="100"/>
      <c r="AL1839" s="100"/>
      <c r="AM1839" s="100"/>
      <c r="AN1839" s="100"/>
      <c r="AO1839" s="100"/>
      <c r="AP1839" s="100"/>
      <c r="AQ1839" s="100"/>
      <c r="AR1839" s="100"/>
      <c r="AS1839" s="100"/>
      <c r="AT1839" s="100"/>
      <c r="AU1839" s="100"/>
      <c r="AV1839" s="100"/>
      <c r="AW1839" s="100"/>
      <c r="AX1839" s="100"/>
      <c r="AY1839" s="100"/>
    </row>
    <row r="1840" spans="37:51">
      <c r="AK1840" s="100"/>
      <c r="AL1840" s="100"/>
      <c r="AM1840" s="100"/>
      <c r="AN1840" s="100"/>
      <c r="AO1840" s="100"/>
      <c r="AP1840" s="100"/>
      <c r="AQ1840" s="100"/>
      <c r="AR1840" s="100"/>
      <c r="AS1840" s="100"/>
      <c r="AT1840" s="100"/>
      <c r="AU1840" s="100"/>
      <c r="AV1840" s="100"/>
      <c r="AW1840" s="100"/>
      <c r="AX1840" s="100"/>
      <c r="AY1840" s="100"/>
    </row>
    <row r="1841" spans="37:51">
      <c r="AK1841" s="100"/>
      <c r="AL1841" s="100"/>
      <c r="AM1841" s="100"/>
      <c r="AN1841" s="100"/>
      <c r="AO1841" s="100"/>
      <c r="AP1841" s="100"/>
      <c r="AQ1841" s="100"/>
      <c r="AR1841" s="100"/>
      <c r="AS1841" s="100"/>
      <c r="AT1841" s="100"/>
      <c r="AU1841" s="100"/>
      <c r="AV1841" s="100"/>
      <c r="AW1841" s="100"/>
      <c r="AX1841" s="100"/>
      <c r="AY1841" s="100"/>
    </row>
    <row r="1842" spans="37:51">
      <c r="AK1842" s="100"/>
      <c r="AL1842" s="100"/>
      <c r="AM1842" s="100"/>
      <c r="AN1842" s="100"/>
      <c r="AO1842" s="100"/>
      <c r="AP1842" s="100"/>
      <c r="AQ1842" s="100"/>
      <c r="AR1842" s="100"/>
      <c r="AS1842" s="100"/>
      <c r="AT1842" s="100"/>
      <c r="AU1842" s="100"/>
      <c r="AV1842" s="100"/>
      <c r="AW1842" s="100"/>
      <c r="AX1842" s="100"/>
      <c r="AY1842" s="100"/>
    </row>
    <row r="1843" spans="37:51">
      <c r="AK1843" s="100"/>
      <c r="AL1843" s="100"/>
      <c r="AM1843" s="100"/>
      <c r="AN1843" s="100"/>
      <c r="AO1843" s="100"/>
      <c r="AP1843" s="100"/>
      <c r="AQ1843" s="100"/>
      <c r="AR1843" s="100"/>
      <c r="AS1843" s="100"/>
      <c r="AT1843" s="100"/>
      <c r="AU1843" s="100"/>
      <c r="AV1843" s="100"/>
      <c r="AW1843" s="100"/>
      <c r="AX1843" s="100"/>
      <c r="AY1843" s="100"/>
    </row>
    <row r="1844" spans="37:51">
      <c r="AK1844" s="100"/>
      <c r="AL1844" s="100"/>
      <c r="AM1844" s="100"/>
      <c r="AN1844" s="100"/>
      <c r="AO1844" s="100"/>
      <c r="AP1844" s="100"/>
      <c r="AQ1844" s="100"/>
      <c r="AR1844" s="100"/>
      <c r="AS1844" s="100"/>
      <c r="AT1844" s="100"/>
      <c r="AU1844" s="100"/>
      <c r="AV1844" s="100"/>
      <c r="AW1844" s="100"/>
      <c r="AX1844" s="100"/>
      <c r="AY1844" s="100"/>
    </row>
    <row r="1845" spans="37:51">
      <c r="AK1845" s="100"/>
      <c r="AL1845" s="100"/>
      <c r="AM1845" s="100"/>
      <c r="AN1845" s="100"/>
      <c r="AO1845" s="100"/>
      <c r="AP1845" s="100"/>
      <c r="AQ1845" s="100"/>
      <c r="AR1845" s="100"/>
      <c r="AS1845" s="100"/>
      <c r="AT1845" s="100"/>
      <c r="AU1845" s="100"/>
      <c r="AV1845" s="100"/>
      <c r="AW1845" s="100"/>
      <c r="AX1845" s="100"/>
      <c r="AY1845" s="100"/>
    </row>
    <row r="1846" spans="37:51">
      <c r="AK1846" s="100"/>
      <c r="AL1846" s="100"/>
      <c r="AM1846" s="100"/>
      <c r="AN1846" s="100"/>
      <c r="AO1846" s="100"/>
      <c r="AP1846" s="100"/>
      <c r="AQ1846" s="100"/>
      <c r="AR1846" s="100"/>
      <c r="AS1846" s="100"/>
      <c r="AT1846" s="100"/>
      <c r="AU1846" s="100"/>
      <c r="AV1846" s="100"/>
      <c r="AW1846" s="100"/>
      <c r="AX1846" s="100"/>
      <c r="AY1846" s="100"/>
    </row>
    <row r="1847" spans="37:51">
      <c r="AK1847" s="100"/>
      <c r="AL1847" s="100"/>
      <c r="AM1847" s="100"/>
      <c r="AN1847" s="100"/>
      <c r="AO1847" s="100"/>
      <c r="AP1847" s="100"/>
      <c r="AQ1847" s="100"/>
      <c r="AR1847" s="100"/>
      <c r="AS1847" s="100"/>
      <c r="AT1847" s="100"/>
      <c r="AU1847" s="100"/>
      <c r="AV1847" s="100"/>
      <c r="AW1847" s="100"/>
      <c r="AX1847" s="100"/>
      <c r="AY1847" s="100"/>
    </row>
    <row r="1848" spans="37:51">
      <c r="AK1848" s="100"/>
      <c r="AL1848" s="100"/>
      <c r="AM1848" s="100"/>
      <c r="AN1848" s="100"/>
      <c r="AO1848" s="100"/>
      <c r="AP1848" s="100"/>
      <c r="AQ1848" s="100"/>
      <c r="AR1848" s="100"/>
      <c r="AS1848" s="100"/>
      <c r="AT1848" s="100"/>
      <c r="AU1848" s="100"/>
      <c r="AV1848" s="100"/>
      <c r="AW1848" s="100"/>
      <c r="AX1848" s="100"/>
      <c r="AY1848" s="100"/>
    </row>
    <row r="1849" spans="37:51">
      <c r="AK1849" s="100"/>
      <c r="AL1849" s="100"/>
      <c r="AM1849" s="100"/>
      <c r="AN1849" s="100"/>
      <c r="AO1849" s="100"/>
      <c r="AP1849" s="100"/>
      <c r="AQ1849" s="100"/>
      <c r="AR1849" s="100"/>
      <c r="AS1849" s="100"/>
      <c r="AT1849" s="100"/>
      <c r="AU1849" s="100"/>
      <c r="AV1849" s="100"/>
      <c r="AW1849" s="100"/>
      <c r="AX1849" s="100"/>
      <c r="AY1849" s="100"/>
    </row>
    <row r="1850" spans="37:51">
      <c r="AK1850" s="100"/>
      <c r="AL1850" s="100"/>
      <c r="AM1850" s="100"/>
      <c r="AN1850" s="100"/>
      <c r="AO1850" s="100"/>
      <c r="AP1850" s="100"/>
      <c r="AQ1850" s="100"/>
      <c r="AR1850" s="100"/>
      <c r="AS1850" s="100"/>
      <c r="AT1850" s="100"/>
      <c r="AU1850" s="100"/>
      <c r="AV1850" s="100"/>
      <c r="AW1850" s="100"/>
      <c r="AX1850" s="100"/>
      <c r="AY1850" s="100"/>
    </row>
    <row r="1851" spans="37:51">
      <c r="AK1851" s="100"/>
      <c r="AL1851" s="100"/>
      <c r="AM1851" s="100"/>
      <c r="AN1851" s="100"/>
      <c r="AO1851" s="100"/>
      <c r="AP1851" s="100"/>
      <c r="AQ1851" s="100"/>
      <c r="AR1851" s="100"/>
      <c r="AS1851" s="100"/>
      <c r="AT1851" s="100"/>
      <c r="AU1851" s="100"/>
      <c r="AV1851" s="100"/>
      <c r="AW1851" s="100"/>
      <c r="AX1851" s="100"/>
      <c r="AY1851" s="100"/>
    </row>
    <row r="1852" spans="37:51">
      <c r="AK1852" s="100"/>
      <c r="AL1852" s="100"/>
      <c r="AM1852" s="100"/>
      <c r="AN1852" s="100"/>
      <c r="AO1852" s="100"/>
      <c r="AP1852" s="100"/>
      <c r="AQ1852" s="100"/>
      <c r="AR1852" s="100"/>
      <c r="AS1852" s="100"/>
      <c r="AT1852" s="100"/>
      <c r="AU1852" s="100"/>
      <c r="AV1852" s="100"/>
      <c r="AW1852" s="100"/>
      <c r="AX1852" s="100"/>
      <c r="AY1852" s="100"/>
    </row>
    <row r="1853" spans="37:51">
      <c r="AK1853" s="100"/>
      <c r="AL1853" s="100"/>
      <c r="AM1853" s="100"/>
      <c r="AN1853" s="100"/>
      <c r="AO1853" s="100"/>
      <c r="AP1853" s="100"/>
      <c r="AQ1853" s="100"/>
      <c r="AR1853" s="100"/>
      <c r="AS1853" s="100"/>
      <c r="AT1853" s="100"/>
      <c r="AU1853" s="100"/>
      <c r="AV1853" s="100"/>
      <c r="AW1853" s="100"/>
      <c r="AX1853" s="100"/>
      <c r="AY1853" s="100"/>
    </row>
    <row r="1854" spans="37:51">
      <c r="AK1854" s="100"/>
      <c r="AL1854" s="100"/>
      <c r="AM1854" s="100"/>
      <c r="AN1854" s="100"/>
      <c r="AO1854" s="100"/>
      <c r="AP1854" s="100"/>
      <c r="AQ1854" s="100"/>
      <c r="AR1854" s="100"/>
      <c r="AS1854" s="100"/>
      <c r="AT1854" s="100"/>
      <c r="AU1854" s="100"/>
      <c r="AV1854" s="100"/>
      <c r="AW1854" s="100"/>
      <c r="AX1854" s="100"/>
      <c r="AY1854" s="100"/>
    </row>
    <row r="1855" spans="37:51">
      <c r="AK1855" s="100"/>
      <c r="AL1855" s="100"/>
      <c r="AM1855" s="100"/>
      <c r="AN1855" s="100"/>
      <c r="AO1855" s="100"/>
      <c r="AP1855" s="100"/>
      <c r="AQ1855" s="100"/>
      <c r="AR1855" s="100"/>
      <c r="AS1855" s="100"/>
      <c r="AT1855" s="100"/>
      <c r="AU1855" s="100"/>
      <c r="AV1855" s="100"/>
      <c r="AW1855" s="100"/>
      <c r="AX1855" s="100"/>
      <c r="AY1855" s="100"/>
    </row>
    <row r="1856" spans="37:51">
      <c r="AK1856" s="100"/>
      <c r="AL1856" s="100"/>
      <c r="AM1856" s="100"/>
      <c r="AN1856" s="100"/>
      <c r="AO1856" s="100"/>
      <c r="AP1856" s="100"/>
      <c r="AQ1856" s="100"/>
      <c r="AR1856" s="100"/>
      <c r="AS1856" s="100"/>
      <c r="AT1856" s="100"/>
      <c r="AU1856" s="100"/>
      <c r="AV1856" s="100"/>
      <c r="AW1856" s="100"/>
      <c r="AX1856" s="100"/>
      <c r="AY1856" s="100"/>
    </row>
    <row r="1857" spans="37:51">
      <c r="AK1857" s="100"/>
      <c r="AL1857" s="100"/>
      <c r="AM1857" s="100"/>
      <c r="AN1857" s="100"/>
      <c r="AO1857" s="100"/>
      <c r="AP1857" s="100"/>
      <c r="AQ1857" s="100"/>
      <c r="AR1857" s="100"/>
      <c r="AS1857" s="100"/>
      <c r="AT1857" s="100"/>
      <c r="AU1857" s="100"/>
      <c r="AV1857" s="100"/>
      <c r="AW1857" s="100"/>
      <c r="AX1857" s="100"/>
      <c r="AY1857" s="100"/>
    </row>
    <row r="1858" spans="37:51">
      <c r="AK1858" s="100"/>
      <c r="AL1858" s="100"/>
      <c r="AM1858" s="100"/>
      <c r="AN1858" s="100"/>
      <c r="AO1858" s="100"/>
      <c r="AP1858" s="100"/>
      <c r="AQ1858" s="100"/>
      <c r="AR1858" s="100"/>
      <c r="AS1858" s="100"/>
      <c r="AT1858" s="100"/>
      <c r="AU1858" s="100"/>
      <c r="AV1858" s="100"/>
      <c r="AW1858" s="100"/>
      <c r="AX1858" s="100"/>
      <c r="AY1858" s="100"/>
    </row>
    <row r="1859" spans="37:51">
      <c r="AK1859" s="100"/>
      <c r="AL1859" s="100"/>
      <c r="AM1859" s="100"/>
      <c r="AN1859" s="100"/>
      <c r="AO1859" s="100"/>
      <c r="AP1859" s="100"/>
      <c r="AQ1859" s="100"/>
      <c r="AR1859" s="100"/>
      <c r="AS1859" s="100"/>
      <c r="AT1859" s="100"/>
      <c r="AU1859" s="100"/>
      <c r="AV1859" s="100"/>
      <c r="AW1859" s="100"/>
      <c r="AX1859" s="100"/>
      <c r="AY1859" s="100"/>
    </row>
    <row r="1860" spans="37:51">
      <c r="AK1860" s="100"/>
      <c r="AL1860" s="100"/>
      <c r="AM1860" s="100"/>
      <c r="AN1860" s="100"/>
      <c r="AO1860" s="100"/>
      <c r="AP1860" s="100"/>
      <c r="AQ1860" s="100"/>
      <c r="AR1860" s="100"/>
      <c r="AS1860" s="100"/>
      <c r="AT1860" s="100"/>
      <c r="AU1860" s="100"/>
      <c r="AV1860" s="100"/>
      <c r="AW1860" s="100"/>
      <c r="AX1860" s="100"/>
      <c r="AY1860" s="100"/>
    </row>
    <row r="1861" spans="37:51">
      <c r="AK1861" s="100"/>
      <c r="AL1861" s="100"/>
      <c r="AM1861" s="100"/>
      <c r="AN1861" s="100"/>
      <c r="AO1861" s="100"/>
      <c r="AP1861" s="100"/>
      <c r="AQ1861" s="100"/>
      <c r="AR1861" s="100"/>
      <c r="AS1861" s="100"/>
      <c r="AT1861" s="100"/>
      <c r="AU1861" s="100"/>
      <c r="AV1861" s="100"/>
      <c r="AW1861" s="100"/>
      <c r="AX1861" s="100"/>
      <c r="AY1861" s="100"/>
    </row>
    <row r="1862" spans="37:51">
      <c r="AK1862" s="100"/>
      <c r="AL1862" s="100"/>
      <c r="AM1862" s="100"/>
      <c r="AN1862" s="100"/>
      <c r="AO1862" s="100"/>
      <c r="AP1862" s="100"/>
      <c r="AQ1862" s="100"/>
      <c r="AR1862" s="100"/>
      <c r="AS1862" s="100"/>
      <c r="AT1862" s="100"/>
      <c r="AU1862" s="100"/>
      <c r="AV1862" s="100"/>
      <c r="AW1862" s="100"/>
      <c r="AX1862" s="100"/>
      <c r="AY1862" s="100"/>
    </row>
    <row r="1863" spans="37:51">
      <c r="AK1863" s="100"/>
      <c r="AL1863" s="100"/>
      <c r="AM1863" s="100"/>
      <c r="AN1863" s="100"/>
      <c r="AO1863" s="100"/>
      <c r="AP1863" s="100"/>
      <c r="AQ1863" s="100"/>
      <c r="AR1863" s="100"/>
      <c r="AS1863" s="100"/>
      <c r="AT1863" s="100"/>
      <c r="AU1863" s="100"/>
      <c r="AV1863" s="100"/>
      <c r="AW1863" s="100"/>
      <c r="AX1863" s="100"/>
      <c r="AY1863" s="100"/>
    </row>
    <row r="1864" spans="37:51">
      <c r="AK1864" s="100"/>
      <c r="AL1864" s="100"/>
      <c r="AM1864" s="100"/>
      <c r="AN1864" s="100"/>
      <c r="AO1864" s="100"/>
      <c r="AP1864" s="100"/>
      <c r="AQ1864" s="100"/>
      <c r="AR1864" s="100"/>
      <c r="AS1864" s="100"/>
      <c r="AT1864" s="100"/>
      <c r="AU1864" s="100"/>
      <c r="AV1864" s="100"/>
      <c r="AW1864" s="100"/>
      <c r="AX1864" s="100"/>
      <c r="AY1864" s="100"/>
    </row>
    <row r="1865" spans="37:51">
      <c r="AK1865" s="100"/>
      <c r="AL1865" s="100"/>
      <c r="AM1865" s="100"/>
      <c r="AN1865" s="100"/>
      <c r="AO1865" s="100"/>
      <c r="AP1865" s="100"/>
      <c r="AQ1865" s="100"/>
      <c r="AR1865" s="100"/>
      <c r="AS1865" s="100"/>
      <c r="AT1865" s="100"/>
      <c r="AU1865" s="100"/>
      <c r="AV1865" s="100"/>
      <c r="AW1865" s="100"/>
      <c r="AX1865" s="100"/>
      <c r="AY1865" s="100"/>
    </row>
    <row r="1866" spans="37:51">
      <c r="AK1866" s="100"/>
      <c r="AL1866" s="100"/>
      <c r="AM1866" s="100"/>
      <c r="AN1866" s="100"/>
      <c r="AO1866" s="100"/>
      <c r="AP1866" s="100"/>
      <c r="AQ1866" s="100"/>
      <c r="AR1866" s="100"/>
      <c r="AS1866" s="100"/>
      <c r="AT1866" s="100"/>
      <c r="AU1866" s="100"/>
      <c r="AV1866" s="100"/>
      <c r="AW1866" s="100"/>
      <c r="AX1866" s="100"/>
      <c r="AY1866" s="100"/>
    </row>
    <row r="1867" spans="37:51">
      <c r="AK1867" s="100"/>
      <c r="AL1867" s="100"/>
      <c r="AM1867" s="100"/>
      <c r="AN1867" s="100"/>
      <c r="AO1867" s="100"/>
      <c r="AP1867" s="100"/>
      <c r="AQ1867" s="100"/>
      <c r="AR1867" s="100"/>
      <c r="AS1867" s="100"/>
      <c r="AT1867" s="100"/>
      <c r="AU1867" s="100"/>
      <c r="AV1867" s="100"/>
      <c r="AW1867" s="100"/>
      <c r="AX1867" s="100"/>
      <c r="AY1867" s="100"/>
    </row>
    <row r="1868" spans="37:51">
      <c r="AK1868" s="100"/>
      <c r="AL1868" s="100"/>
      <c r="AM1868" s="100"/>
      <c r="AN1868" s="100"/>
      <c r="AO1868" s="100"/>
      <c r="AP1868" s="100"/>
      <c r="AQ1868" s="100"/>
      <c r="AR1868" s="100"/>
      <c r="AS1868" s="100"/>
      <c r="AT1868" s="100"/>
      <c r="AU1868" s="100"/>
      <c r="AV1868" s="100"/>
      <c r="AW1868" s="100"/>
      <c r="AX1868" s="100"/>
      <c r="AY1868" s="100"/>
    </row>
    <row r="1869" spans="37:51">
      <c r="AK1869" s="100"/>
      <c r="AL1869" s="100"/>
      <c r="AM1869" s="100"/>
      <c r="AN1869" s="100"/>
      <c r="AO1869" s="100"/>
      <c r="AP1869" s="100"/>
      <c r="AQ1869" s="100"/>
      <c r="AR1869" s="100"/>
      <c r="AS1869" s="100"/>
      <c r="AT1869" s="100"/>
      <c r="AU1869" s="100"/>
      <c r="AV1869" s="100"/>
      <c r="AW1869" s="100"/>
      <c r="AX1869" s="100"/>
      <c r="AY1869" s="100"/>
    </row>
    <row r="1870" spans="37:51">
      <c r="AK1870" s="100"/>
      <c r="AL1870" s="100"/>
      <c r="AM1870" s="100"/>
      <c r="AN1870" s="100"/>
      <c r="AO1870" s="100"/>
      <c r="AP1870" s="100"/>
      <c r="AQ1870" s="100"/>
      <c r="AR1870" s="100"/>
      <c r="AS1870" s="100"/>
      <c r="AT1870" s="100"/>
      <c r="AU1870" s="100"/>
      <c r="AV1870" s="100"/>
      <c r="AW1870" s="100"/>
      <c r="AX1870" s="100"/>
      <c r="AY1870" s="100"/>
    </row>
    <row r="1871" spans="37:51">
      <c r="AK1871" s="100"/>
      <c r="AL1871" s="100"/>
      <c r="AM1871" s="100"/>
      <c r="AN1871" s="100"/>
      <c r="AO1871" s="100"/>
      <c r="AP1871" s="100"/>
      <c r="AQ1871" s="100"/>
      <c r="AR1871" s="100"/>
      <c r="AS1871" s="100"/>
      <c r="AT1871" s="100"/>
      <c r="AU1871" s="100"/>
      <c r="AV1871" s="100"/>
      <c r="AW1871" s="100"/>
      <c r="AX1871" s="100"/>
      <c r="AY1871" s="100"/>
    </row>
    <row r="1872" spans="37:51">
      <c r="AK1872" s="100"/>
      <c r="AL1872" s="100"/>
      <c r="AM1872" s="100"/>
      <c r="AN1872" s="100"/>
      <c r="AO1872" s="100"/>
      <c r="AP1872" s="100"/>
      <c r="AQ1872" s="100"/>
      <c r="AR1872" s="100"/>
      <c r="AS1872" s="100"/>
      <c r="AT1872" s="100"/>
      <c r="AU1872" s="100"/>
      <c r="AV1872" s="100"/>
      <c r="AW1872" s="100"/>
      <c r="AX1872" s="100"/>
      <c r="AY1872" s="100"/>
    </row>
    <row r="1873" spans="37:51">
      <c r="AK1873" s="100"/>
      <c r="AL1873" s="100"/>
      <c r="AM1873" s="100"/>
      <c r="AN1873" s="100"/>
      <c r="AO1873" s="100"/>
      <c r="AP1873" s="100"/>
      <c r="AQ1873" s="100"/>
      <c r="AR1873" s="100"/>
      <c r="AS1873" s="100"/>
      <c r="AT1873" s="100"/>
      <c r="AU1873" s="100"/>
      <c r="AV1873" s="100"/>
      <c r="AW1873" s="100"/>
      <c r="AX1873" s="100"/>
      <c r="AY1873" s="100"/>
    </row>
    <row r="1874" spans="37:51">
      <c r="AK1874" s="100"/>
      <c r="AL1874" s="100"/>
      <c r="AM1874" s="100"/>
      <c r="AN1874" s="100"/>
      <c r="AO1874" s="100"/>
      <c r="AP1874" s="100"/>
      <c r="AQ1874" s="100"/>
      <c r="AR1874" s="100"/>
      <c r="AS1874" s="100"/>
      <c r="AT1874" s="100"/>
      <c r="AU1874" s="100"/>
      <c r="AV1874" s="100"/>
      <c r="AW1874" s="100"/>
      <c r="AX1874" s="100"/>
      <c r="AY1874" s="100"/>
    </row>
    <row r="1875" spans="37:51">
      <c r="AK1875" s="100"/>
      <c r="AL1875" s="100"/>
      <c r="AM1875" s="100"/>
      <c r="AN1875" s="100"/>
      <c r="AO1875" s="100"/>
      <c r="AP1875" s="100"/>
      <c r="AQ1875" s="100"/>
      <c r="AR1875" s="100"/>
      <c r="AS1875" s="100"/>
      <c r="AT1875" s="100"/>
      <c r="AU1875" s="100"/>
      <c r="AV1875" s="100"/>
      <c r="AW1875" s="100"/>
      <c r="AX1875" s="100"/>
      <c r="AY1875" s="100"/>
    </row>
    <row r="1876" spans="37:51">
      <c r="AK1876" s="100"/>
      <c r="AL1876" s="100"/>
      <c r="AM1876" s="100"/>
      <c r="AN1876" s="100"/>
      <c r="AO1876" s="100"/>
      <c r="AP1876" s="100"/>
      <c r="AQ1876" s="100"/>
      <c r="AR1876" s="100"/>
      <c r="AS1876" s="100"/>
      <c r="AT1876" s="100"/>
      <c r="AU1876" s="100"/>
      <c r="AV1876" s="100"/>
      <c r="AW1876" s="100"/>
      <c r="AX1876" s="100"/>
      <c r="AY1876" s="100"/>
    </row>
    <row r="1877" spans="37:51">
      <c r="AK1877" s="100"/>
      <c r="AL1877" s="100"/>
      <c r="AM1877" s="100"/>
      <c r="AN1877" s="100"/>
      <c r="AO1877" s="100"/>
      <c r="AP1877" s="100"/>
      <c r="AQ1877" s="100"/>
      <c r="AR1877" s="100"/>
      <c r="AS1877" s="100"/>
      <c r="AT1877" s="100"/>
      <c r="AU1877" s="100"/>
      <c r="AV1877" s="100"/>
      <c r="AW1877" s="100"/>
      <c r="AX1877" s="100"/>
      <c r="AY1877" s="100"/>
    </row>
    <row r="1878" spans="37:51">
      <c r="AK1878" s="100"/>
      <c r="AL1878" s="100"/>
      <c r="AM1878" s="100"/>
      <c r="AN1878" s="100"/>
      <c r="AO1878" s="100"/>
      <c r="AP1878" s="100"/>
      <c r="AQ1878" s="100"/>
      <c r="AR1878" s="100"/>
      <c r="AS1878" s="100"/>
      <c r="AT1878" s="100"/>
      <c r="AU1878" s="100"/>
      <c r="AV1878" s="100"/>
      <c r="AW1878" s="100"/>
      <c r="AX1878" s="100"/>
      <c r="AY1878" s="100"/>
    </row>
    <row r="1879" spans="37:51">
      <c r="AK1879" s="100"/>
      <c r="AL1879" s="100"/>
      <c r="AM1879" s="100"/>
      <c r="AN1879" s="100"/>
      <c r="AO1879" s="100"/>
      <c r="AP1879" s="100"/>
      <c r="AQ1879" s="100"/>
      <c r="AR1879" s="100"/>
      <c r="AS1879" s="100"/>
      <c r="AT1879" s="100"/>
      <c r="AU1879" s="100"/>
      <c r="AV1879" s="100"/>
      <c r="AW1879" s="100"/>
      <c r="AX1879" s="100"/>
      <c r="AY1879" s="100"/>
    </row>
    <row r="1880" spans="37:51">
      <c r="AK1880" s="100"/>
      <c r="AL1880" s="100"/>
      <c r="AM1880" s="100"/>
      <c r="AN1880" s="100"/>
      <c r="AO1880" s="100"/>
      <c r="AP1880" s="100"/>
      <c r="AQ1880" s="100"/>
      <c r="AR1880" s="100"/>
      <c r="AS1880" s="100"/>
      <c r="AT1880" s="100"/>
      <c r="AU1880" s="100"/>
      <c r="AV1880" s="100"/>
      <c r="AW1880" s="100"/>
      <c r="AX1880" s="100"/>
      <c r="AY1880" s="100"/>
    </row>
    <row r="1881" spans="37:51">
      <c r="AK1881" s="100"/>
      <c r="AL1881" s="100"/>
      <c r="AM1881" s="100"/>
      <c r="AN1881" s="100"/>
      <c r="AO1881" s="100"/>
      <c r="AP1881" s="100"/>
      <c r="AQ1881" s="100"/>
      <c r="AR1881" s="100"/>
      <c r="AS1881" s="100"/>
      <c r="AT1881" s="100"/>
      <c r="AU1881" s="100"/>
      <c r="AV1881" s="100"/>
      <c r="AW1881" s="100"/>
      <c r="AX1881" s="100"/>
      <c r="AY1881" s="100"/>
    </row>
    <row r="1882" spans="37:51">
      <c r="AK1882" s="100"/>
      <c r="AL1882" s="100"/>
      <c r="AM1882" s="100"/>
      <c r="AN1882" s="100"/>
      <c r="AO1882" s="100"/>
      <c r="AP1882" s="100"/>
      <c r="AQ1882" s="100"/>
      <c r="AR1882" s="100"/>
      <c r="AS1882" s="100"/>
      <c r="AT1882" s="100"/>
      <c r="AU1882" s="100"/>
      <c r="AV1882" s="100"/>
      <c r="AW1882" s="100"/>
      <c r="AX1882" s="100"/>
      <c r="AY1882" s="100"/>
    </row>
    <row r="1883" spans="37:51">
      <c r="AK1883" s="100"/>
      <c r="AL1883" s="100"/>
      <c r="AM1883" s="100"/>
      <c r="AN1883" s="100"/>
      <c r="AO1883" s="100"/>
      <c r="AP1883" s="100"/>
      <c r="AQ1883" s="100"/>
      <c r="AR1883" s="100"/>
      <c r="AS1883" s="100"/>
      <c r="AT1883" s="100"/>
      <c r="AU1883" s="100"/>
      <c r="AV1883" s="100"/>
      <c r="AW1883" s="100"/>
      <c r="AX1883" s="100"/>
      <c r="AY1883" s="100"/>
    </row>
    <row r="1884" spans="37:51">
      <c r="AK1884" s="100"/>
      <c r="AL1884" s="100"/>
      <c r="AM1884" s="100"/>
      <c r="AN1884" s="100"/>
      <c r="AO1884" s="100"/>
      <c r="AP1884" s="100"/>
      <c r="AQ1884" s="100"/>
      <c r="AR1884" s="100"/>
      <c r="AS1884" s="100"/>
      <c r="AT1884" s="100"/>
      <c r="AU1884" s="100"/>
      <c r="AV1884" s="100"/>
      <c r="AW1884" s="100"/>
      <c r="AX1884" s="100"/>
      <c r="AY1884" s="100"/>
    </row>
    <row r="1885" spans="37:51">
      <c r="AK1885" s="100"/>
      <c r="AL1885" s="100"/>
      <c r="AM1885" s="100"/>
      <c r="AN1885" s="100"/>
      <c r="AO1885" s="100"/>
      <c r="AP1885" s="100"/>
      <c r="AQ1885" s="100"/>
      <c r="AR1885" s="100"/>
      <c r="AS1885" s="100"/>
      <c r="AT1885" s="100"/>
      <c r="AU1885" s="100"/>
      <c r="AV1885" s="100"/>
      <c r="AW1885" s="100"/>
      <c r="AX1885" s="100"/>
      <c r="AY1885" s="100"/>
    </row>
    <row r="1886" spans="37:51">
      <c r="AK1886" s="100"/>
      <c r="AL1886" s="100"/>
      <c r="AM1886" s="100"/>
      <c r="AN1886" s="100"/>
      <c r="AO1886" s="100"/>
      <c r="AP1886" s="100"/>
      <c r="AQ1886" s="100"/>
      <c r="AR1886" s="100"/>
      <c r="AS1886" s="100"/>
      <c r="AT1886" s="100"/>
      <c r="AU1886" s="100"/>
      <c r="AV1886" s="100"/>
      <c r="AW1886" s="100"/>
      <c r="AX1886" s="100"/>
      <c r="AY1886" s="100"/>
    </row>
    <row r="1887" spans="37:51">
      <c r="AK1887" s="100"/>
      <c r="AL1887" s="100"/>
      <c r="AM1887" s="100"/>
      <c r="AN1887" s="100"/>
      <c r="AO1887" s="100"/>
      <c r="AP1887" s="100"/>
      <c r="AQ1887" s="100"/>
      <c r="AR1887" s="100"/>
      <c r="AS1887" s="100"/>
      <c r="AT1887" s="100"/>
      <c r="AU1887" s="100"/>
      <c r="AV1887" s="100"/>
      <c r="AW1887" s="100"/>
      <c r="AX1887" s="100"/>
      <c r="AY1887" s="100"/>
    </row>
    <row r="1888" spans="37:51">
      <c r="AK1888" s="100"/>
      <c r="AL1888" s="100"/>
      <c r="AM1888" s="100"/>
      <c r="AN1888" s="100"/>
      <c r="AO1888" s="100"/>
      <c r="AP1888" s="100"/>
      <c r="AQ1888" s="100"/>
      <c r="AR1888" s="100"/>
      <c r="AS1888" s="100"/>
      <c r="AT1888" s="100"/>
      <c r="AU1888" s="100"/>
      <c r="AV1888" s="100"/>
      <c r="AW1888" s="100"/>
      <c r="AX1888" s="100"/>
      <c r="AY1888" s="100"/>
    </row>
    <row r="1889" spans="37:51">
      <c r="AK1889" s="100"/>
      <c r="AL1889" s="100"/>
      <c r="AM1889" s="100"/>
      <c r="AN1889" s="100"/>
      <c r="AO1889" s="100"/>
      <c r="AP1889" s="100"/>
      <c r="AQ1889" s="100"/>
      <c r="AR1889" s="100"/>
      <c r="AS1889" s="100"/>
      <c r="AT1889" s="100"/>
      <c r="AU1889" s="100"/>
      <c r="AV1889" s="100"/>
      <c r="AW1889" s="100"/>
      <c r="AX1889" s="100"/>
      <c r="AY1889" s="100"/>
    </row>
    <row r="1890" spans="37:51">
      <c r="AK1890" s="100"/>
      <c r="AL1890" s="100"/>
      <c r="AM1890" s="100"/>
      <c r="AN1890" s="100"/>
      <c r="AO1890" s="100"/>
      <c r="AP1890" s="100"/>
      <c r="AQ1890" s="100"/>
      <c r="AR1890" s="100"/>
      <c r="AS1890" s="100"/>
      <c r="AT1890" s="100"/>
      <c r="AU1890" s="100"/>
      <c r="AV1890" s="100"/>
      <c r="AW1890" s="100"/>
      <c r="AX1890" s="100"/>
      <c r="AY1890" s="100"/>
    </row>
    <row r="1891" spans="37:51">
      <c r="AK1891" s="100"/>
      <c r="AL1891" s="100"/>
      <c r="AM1891" s="100"/>
      <c r="AN1891" s="100"/>
      <c r="AO1891" s="100"/>
      <c r="AP1891" s="100"/>
      <c r="AQ1891" s="100"/>
      <c r="AR1891" s="100"/>
      <c r="AS1891" s="100"/>
      <c r="AT1891" s="100"/>
      <c r="AU1891" s="100"/>
      <c r="AV1891" s="100"/>
      <c r="AW1891" s="100"/>
      <c r="AX1891" s="100"/>
      <c r="AY1891" s="100"/>
    </row>
    <row r="1892" spans="37:51">
      <c r="AK1892" s="100"/>
      <c r="AL1892" s="100"/>
      <c r="AM1892" s="100"/>
      <c r="AN1892" s="100"/>
      <c r="AO1892" s="100"/>
      <c r="AP1892" s="100"/>
      <c r="AQ1892" s="100"/>
      <c r="AR1892" s="100"/>
      <c r="AS1892" s="100"/>
      <c r="AT1892" s="100"/>
      <c r="AU1892" s="100"/>
      <c r="AV1892" s="100"/>
      <c r="AW1892" s="100"/>
      <c r="AX1892" s="100"/>
      <c r="AY1892" s="100"/>
    </row>
    <row r="1893" spans="37:51">
      <c r="AK1893" s="100"/>
      <c r="AL1893" s="100"/>
      <c r="AM1893" s="100"/>
      <c r="AN1893" s="100"/>
      <c r="AO1893" s="100"/>
      <c r="AP1893" s="100"/>
      <c r="AQ1893" s="100"/>
      <c r="AR1893" s="100"/>
      <c r="AS1893" s="100"/>
      <c r="AT1893" s="100"/>
      <c r="AU1893" s="100"/>
      <c r="AV1893" s="100"/>
      <c r="AW1893" s="100"/>
      <c r="AX1893" s="100"/>
      <c r="AY1893" s="100"/>
    </row>
    <row r="1894" spans="37:51">
      <c r="AK1894" s="100"/>
      <c r="AL1894" s="100"/>
      <c r="AM1894" s="100"/>
      <c r="AN1894" s="100"/>
      <c r="AO1894" s="100"/>
      <c r="AP1894" s="100"/>
      <c r="AQ1894" s="100"/>
      <c r="AR1894" s="100"/>
      <c r="AS1894" s="100"/>
      <c r="AT1894" s="100"/>
      <c r="AU1894" s="100"/>
      <c r="AV1894" s="100"/>
      <c r="AW1894" s="100"/>
      <c r="AX1894" s="100"/>
      <c r="AY1894" s="100"/>
    </row>
    <row r="1895" spans="37:51">
      <c r="AK1895" s="100"/>
      <c r="AL1895" s="100"/>
      <c r="AM1895" s="100"/>
      <c r="AN1895" s="100"/>
      <c r="AO1895" s="100"/>
      <c r="AP1895" s="100"/>
      <c r="AQ1895" s="100"/>
      <c r="AR1895" s="100"/>
      <c r="AS1895" s="100"/>
      <c r="AT1895" s="100"/>
      <c r="AU1895" s="100"/>
      <c r="AV1895" s="100"/>
      <c r="AW1895" s="100"/>
      <c r="AX1895" s="100"/>
      <c r="AY1895" s="100"/>
    </row>
    <row r="1896" spans="37:51">
      <c r="AK1896" s="100"/>
      <c r="AL1896" s="100"/>
      <c r="AM1896" s="100"/>
      <c r="AN1896" s="100"/>
      <c r="AO1896" s="100"/>
      <c r="AP1896" s="100"/>
      <c r="AQ1896" s="100"/>
      <c r="AR1896" s="100"/>
      <c r="AS1896" s="100"/>
      <c r="AT1896" s="100"/>
      <c r="AU1896" s="100"/>
      <c r="AV1896" s="100"/>
      <c r="AW1896" s="100"/>
      <c r="AX1896" s="100"/>
      <c r="AY1896" s="100"/>
    </row>
    <row r="1897" spans="37:51">
      <c r="AK1897" s="100"/>
      <c r="AL1897" s="100"/>
      <c r="AM1897" s="100"/>
      <c r="AN1897" s="100"/>
      <c r="AO1897" s="100"/>
      <c r="AP1897" s="100"/>
      <c r="AQ1897" s="100"/>
      <c r="AR1897" s="100"/>
      <c r="AS1897" s="100"/>
      <c r="AT1897" s="100"/>
      <c r="AU1897" s="100"/>
      <c r="AV1897" s="100"/>
      <c r="AW1897" s="100"/>
      <c r="AX1897" s="100"/>
      <c r="AY1897" s="100"/>
    </row>
    <row r="1898" spans="37:51">
      <c r="AK1898" s="100"/>
      <c r="AL1898" s="100"/>
      <c r="AM1898" s="100"/>
      <c r="AN1898" s="100"/>
      <c r="AO1898" s="100"/>
      <c r="AP1898" s="100"/>
      <c r="AQ1898" s="100"/>
      <c r="AR1898" s="100"/>
      <c r="AS1898" s="100"/>
      <c r="AT1898" s="100"/>
      <c r="AU1898" s="100"/>
      <c r="AV1898" s="100"/>
      <c r="AW1898" s="100"/>
      <c r="AX1898" s="100"/>
      <c r="AY1898" s="100"/>
    </row>
    <row r="1899" spans="37:51">
      <c r="AK1899" s="100"/>
      <c r="AL1899" s="100"/>
      <c r="AM1899" s="100"/>
      <c r="AN1899" s="100"/>
      <c r="AO1899" s="100"/>
      <c r="AP1899" s="100"/>
      <c r="AQ1899" s="100"/>
      <c r="AR1899" s="100"/>
      <c r="AS1899" s="100"/>
      <c r="AT1899" s="100"/>
      <c r="AU1899" s="100"/>
      <c r="AV1899" s="100"/>
      <c r="AW1899" s="100"/>
      <c r="AX1899" s="100"/>
      <c r="AY1899" s="100"/>
    </row>
    <row r="1900" spans="37:51">
      <c r="AK1900" s="100"/>
      <c r="AL1900" s="100"/>
      <c r="AM1900" s="100"/>
      <c r="AN1900" s="100"/>
      <c r="AO1900" s="100"/>
      <c r="AP1900" s="100"/>
      <c r="AQ1900" s="100"/>
      <c r="AR1900" s="100"/>
      <c r="AS1900" s="100"/>
      <c r="AT1900" s="100"/>
      <c r="AU1900" s="100"/>
      <c r="AV1900" s="100"/>
      <c r="AW1900" s="100"/>
      <c r="AX1900" s="100"/>
      <c r="AY1900" s="100"/>
    </row>
    <row r="1901" spans="37:51">
      <c r="AK1901" s="100"/>
      <c r="AL1901" s="100"/>
      <c r="AM1901" s="100"/>
      <c r="AN1901" s="100"/>
      <c r="AO1901" s="100"/>
      <c r="AP1901" s="100"/>
      <c r="AQ1901" s="100"/>
      <c r="AR1901" s="100"/>
      <c r="AS1901" s="100"/>
      <c r="AT1901" s="100"/>
      <c r="AU1901" s="100"/>
      <c r="AV1901" s="100"/>
      <c r="AW1901" s="100"/>
      <c r="AX1901" s="100"/>
      <c r="AY1901" s="100"/>
    </row>
    <row r="1902" spans="37:51">
      <c r="AK1902" s="100"/>
      <c r="AL1902" s="100"/>
      <c r="AM1902" s="100"/>
      <c r="AN1902" s="100"/>
      <c r="AO1902" s="100"/>
      <c r="AP1902" s="100"/>
      <c r="AQ1902" s="100"/>
      <c r="AR1902" s="100"/>
      <c r="AS1902" s="100"/>
      <c r="AT1902" s="100"/>
      <c r="AU1902" s="100"/>
      <c r="AV1902" s="100"/>
      <c r="AW1902" s="100"/>
      <c r="AX1902" s="100"/>
      <c r="AY1902" s="100"/>
    </row>
    <row r="1903" spans="37:51">
      <c r="AK1903" s="100"/>
      <c r="AL1903" s="100"/>
      <c r="AM1903" s="100"/>
      <c r="AN1903" s="100"/>
      <c r="AO1903" s="100"/>
      <c r="AP1903" s="100"/>
      <c r="AQ1903" s="100"/>
      <c r="AR1903" s="100"/>
      <c r="AS1903" s="100"/>
      <c r="AT1903" s="100"/>
      <c r="AU1903" s="100"/>
      <c r="AV1903" s="100"/>
      <c r="AW1903" s="100"/>
      <c r="AX1903" s="100"/>
      <c r="AY1903" s="100"/>
    </row>
    <row r="1904" spans="37:51">
      <c r="AK1904" s="100"/>
      <c r="AL1904" s="100"/>
      <c r="AM1904" s="100"/>
      <c r="AN1904" s="100"/>
      <c r="AO1904" s="100"/>
      <c r="AP1904" s="100"/>
      <c r="AQ1904" s="100"/>
      <c r="AR1904" s="100"/>
      <c r="AS1904" s="100"/>
      <c r="AT1904" s="100"/>
      <c r="AU1904" s="100"/>
      <c r="AV1904" s="100"/>
      <c r="AW1904" s="100"/>
      <c r="AX1904" s="100"/>
      <c r="AY1904" s="100"/>
    </row>
    <row r="1905" spans="37:51">
      <c r="AK1905" s="100"/>
      <c r="AL1905" s="100"/>
      <c r="AM1905" s="100"/>
      <c r="AN1905" s="100"/>
      <c r="AO1905" s="100"/>
      <c r="AP1905" s="100"/>
      <c r="AQ1905" s="100"/>
      <c r="AR1905" s="100"/>
      <c r="AS1905" s="100"/>
      <c r="AT1905" s="100"/>
      <c r="AU1905" s="100"/>
      <c r="AV1905" s="100"/>
      <c r="AW1905" s="100"/>
      <c r="AX1905" s="100"/>
      <c r="AY1905" s="100"/>
    </row>
    <row r="1906" spans="37:51">
      <c r="AK1906" s="100"/>
      <c r="AL1906" s="100"/>
      <c r="AM1906" s="100"/>
      <c r="AN1906" s="100"/>
      <c r="AO1906" s="100"/>
      <c r="AP1906" s="100"/>
      <c r="AQ1906" s="100"/>
      <c r="AR1906" s="100"/>
      <c r="AS1906" s="100"/>
      <c r="AT1906" s="100"/>
      <c r="AU1906" s="100"/>
      <c r="AV1906" s="100"/>
      <c r="AW1906" s="100"/>
      <c r="AX1906" s="100"/>
      <c r="AY1906" s="100"/>
    </row>
    <row r="1907" spans="37:51">
      <c r="AK1907" s="100"/>
      <c r="AL1907" s="100"/>
      <c r="AM1907" s="100"/>
      <c r="AN1907" s="100"/>
      <c r="AO1907" s="100"/>
      <c r="AP1907" s="100"/>
      <c r="AQ1907" s="100"/>
      <c r="AR1907" s="100"/>
      <c r="AS1907" s="100"/>
      <c r="AT1907" s="100"/>
      <c r="AU1907" s="100"/>
      <c r="AV1907" s="100"/>
      <c r="AW1907" s="100"/>
      <c r="AX1907" s="100"/>
      <c r="AY1907" s="100"/>
    </row>
    <row r="1908" spans="37:51">
      <c r="AK1908" s="100"/>
      <c r="AL1908" s="100"/>
      <c r="AM1908" s="100"/>
      <c r="AN1908" s="100"/>
      <c r="AO1908" s="100"/>
      <c r="AP1908" s="100"/>
      <c r="AQ1908" s="100"/>
      <c r="AR1908" s="100"/>
      <c r="AS1908" s="100"/>
      <c r="AT1908" s="100"/>
      <c r="AU1908" s="100"/>
      <c r="AV1908" s="100"/>
      <c r="AW1908" s="100"/>
      <c r="AX1908" s="100"/>
      <c r="AY1908" s="100"/>
    </row>
    <row r="1909" spans="37:51">
      <c r="AK1909" s="100"/>
      <c r="AL1909" s="100"/>
      <c r="AM1909" s="100"/>
      <c r="AN1909" s="100"/>
      <c r="AO1909" s="100"/>
      <c r="AP1909" s="100"/>
      <c r="AQ1909" s="100"/>
      <c r="AR1909" s="100"/>
      <c r="AS1909" s="100"/>
      <c r="AT1909" s="100"/>
      <c r="AU1909" s="100"/>
      <c r="AV1909" s="100"/>
      <c r="AW1909" s="100"/>
      <c r="AX1909" s="100"/>
      <c r="AY1909" s="100"/>
    </row>
    <row r="1910" spans="37:51">
      <c r="AK1910" s="100"/>
      <c r="AL1910" s="100"/>
      <c r="AM1910" s="100"/>
      <c r="AN1910" s="100"/>
      <c r="AO1910" s="100"/>
      <c r="AP1910" s="100"/>
      <c r="AQ1910" s="100"/>
      <c r="AR1910" s="100"/>
      <c r="AS1910" s="100"/>
      <c r="AT1910" s="100"/>
      <c r="AU1910" s="100"/>
      <c r="AV1910" s="100"/>
      <c r="AW1910" s="100"/>
      <c r="AX1910" s="100"/>
      <c r="AY1910" s="100"/>
    </row>
    <row r="1911" spans="37:51">
      <c r="AK1911" s="100"/>
      <c r="AL1911" s="100"/>
      <c r="AM1911" s="100"/>
      <c r="AN1911" s="100"/>
      <c r="AO1911" s="100"/>
      <c r="AP1911" s="100"/>
      <c r="AQ1911" s="100"/>
      <c r="AR1911" s="100"/>
      <c r="AS1911" s="100"/>
      <c r="AT1911" s="100"/>
      <c r="AU1911" s="100"/>
      <c r="AV1911" s="100"/>
      <c r="AW1911" s="100"/>
      <c r="AX1911" s="100"/>
      <c r="AY1911" s="100"/>
    </row>
    <row r="1912" spans="37:51">
      <c r="AK1912" s="100"/>
      <c r="AL1912" s="100"/>
      <c r="AM1912" s="100"/>
      <c r="AN1912" s="100"/>
      <c r="AO1912" s="100"/>
      <c r="AP1912" s="100"/>
      <c r="AQ1912" s="100"/>
      <c r="AR1912" s="100"/>
      <c r="AS1912" s="100"/>
      <c r="AT1912" s="100"/>
      <c r="AU1912" s="100"/>
      <c r="AV1912" s="100"/>
      <c r="AW1912" s="100"/>
      <c r="AX1912" s="100"/>
      <c r="AY1912" s="100"/>
    </row>
    <row r="1913" spans="37:51">
      <c r="AK1913" s="100"/>
      <c r="AL1913" s="100"/>
      <c r="AM1913" s="100"/>
      <c r="AN1913" s="100"/>
      <c r="AO1913" s="100"/>
      <c r="AP1913" s="100"/>
      <c r="AQ1913" s="100"/>
      <c r="AR1913" s="100"/>
      <c r="AS1913" s="100"/>
      <c r="AT1913" s="100"/>
      <c r="AU1913" s="100"/>
      <c r="AV1913" s="100"/>
      <c r="AW1913" s="100"/>
      <c r="AX1913" s="100"/>
      <c r="AY1913" s="100"/>
    </row>
    <row r="1914" spans="37:51">
      <c r="AK1914" s="100"/>
      <c r="AL1914" s="100"/>
      <c r="AM1914" s="100"/>
      <c r="AN1914" s="100"/>
      <c r="AO1914" s="100"/>
      <c r="AP1914" s="100"/>
      <c r="AQ1914" s="100"/>
      <c r="AR1914" s="100"/>
      <c r="AS1914" s="100"/>
      <c r="AT1914" s="100"/>
      <c r="AU1914" s="100"/>
      <c r="AV1914" s="100"/>
      <c r="AW1914" s="100"/>
      <c r="AX1914" s="100"/>
      <c r="AY1914" s="100"/>
    </row>
    <row r="1915" spans="37:51">
      <c r="AK1915" s="100"/>
      <c r="AL1915" s="100"/>
      <c r="AM1915" s="100"/>
      <c r="AN1915" s="100"/>
      <c r="AO1915" s="100"/>
      <c r="AP1915" s="100"/>
      <c r="AQ1915" s="100"/>
      <c r="AR1915" s="100"/>
      <c r="AS1915" s="100"/>
      <c r="AT1915" s="100"/>
      <c r="AU1915" s="100"/>
      <c r="AV1915" s="100"/>
      <c r="AW1915" s="100"/>
      <c r="AX1915" s="100"/>
      <c r="AY1915" s="100"/>
    </row>
    <row r="1916" spans="37:51">
      <c r="AK1916" s="100"/>
      <c r="AL1916" s="100"/>
      <c r="AM1916" s="100"/>
      <c r="AN1916" s="100"/>
      <c r="AO1916" s="100"/>
      <c r="AP1916" s="100"/>
      <c r="AQ1916" s="100"/>
      <c r="AR1916" s="100"/>
      <c r="AS1916" s="100"/>
      <c r="AT1916" s="100"/>
      <c r="AU1916" s="100"/>
      <c r="AV1916" s="100"/>
      <c r="AW1916" s="100"/>
      <c r="AX1916" s="100"/>
      <c r="AY1916" s="100"/>
    </row>
    <row r="1917" spans="37:51">
      <c r="AK1917" s="100"/>
      <c r="AL1917" s="100"/>
      <c r="AM1917" s="100"/>
      <c r="AN1917" s="100"/>
      <c r="AO1917" s="100"/>
      <c r="AP1917" s="100"/>
      <c r="AQ1917" s="100"/>
      <c r="AR1917" s="100"/>
      <c r="AS1917" s="100"/>
      <c r="AT1917" s="100"/>
      <c r="AU1917" s="100"/>
      <c r="AV1917" s="100"/>
      <c r="AW1917" s="100"/>
      <c r="AX1917" s="100"/>
      <c r="AY1917" s="100"/>
    </row>
    <row r="1918" spans="37:51">
      <c r="AK1918" s="100"/>
      <c r="AL1918" s="100"/>
      <c r="AM1918" s="100"/>
      <c r="AN1918" s="100"/>
      <c r="AO1918" s="100"/>
      <c r="AP1918" s="100"/>
      <c r="AQ1918" s="100"/>
      <c r="AR1918" s="100"/>
      <c r="AS1918" s="100"/>
      <c r="AT1918" s="100"/>
      <c r="AU1918" s="100"/>
      <c r="AV1918" s="100"/>
      <c r="AW1918" s="100"/>
      <c r="AX1918" s="100"/>
      <c r="AY1918" s="100"/>
    </row>
    <row r="1919" spans="37:51">
      <c r="AK1919" s="100"/>
      <c r="AL1919" s="100"/>
      <c r="AM1919" s="100"/>
      <c r="AN1919" s="100"/>
      <c r="AO1919" s="100"/>
      <c r="AP1919" s="100"/>
      <c r="AQ1919" s="100"/>
      <c r="AR1919" s="100"/>
      <c r="AS1919" s="100"/>
      <c r="AT1919" s="100"/>
      <c r="AU1919" s="100"/>
      <c r="AV1919" s="100"/>
      <c r="AW1919" s="100"/>
      <c r="AX1919" s="100"/>
      <c r="AY1919" s="100"/>
    </row>
    <row r="1920" spans="37:51">
      <c r="AK1920" s="100"/>
      <c r="AL1920" s="100"/>
      <c r="AM1920" s="100"/>
      <c r="AN1920" s="100"/>
      <c r="AO1920" s="100"/>
      <c r="AP1920" s="100"/>
      <c r="AQ1920" s="100"/>
      <c r="AR1920" s="100"/>
      <c r="AS1920" s="100"/>
      <c r="AT1920" s="100"/>
      <c r="AU1920" s="100"/>
      <c r="AV1920" s="100"/>
      <c r="AW1920" s="100"/>
      <c r="AX1920" s="100"/>
      <c r="AY1920" s="100"/>
    </row>
    <row r="1921" spans="37:51">
      <c r="AK1921" s="100"/>
      <c r="AL1921" s="100"/>
      <c r="AM1921" s="100"/>
      <c r="AN1921" s="100"/>
      <c r="AO1921" s="100"/>
      <c r="AP1921" s="100"/>
      <c r="AQ1921" s="100"/>
      <c r="AR1921" s="100"/>
      <c r="AS1921" s="100"/>
      <c r="AT1921" s="100"/>
      <c r="AU1921" s="100"/>
      <c r="AV1921" s="100"/>
      <c r="AW1921" s="100"/>
      <c r="AX1921" s="100"/>
      <c r="AY1921" s="100"/>
    </row>
    <row r="1922" spans="37:51">
      <c r="AK1922" s="100"/>
      <c r="AL1922" s="100"/>
      <c r="AM1922" s="100"/>
      <c r="AN1922" s="100"/>
      <c r="AO1922" s="100"/>
      <c r="AP1922" s="100"/>
      <c r="AQ1922" s="100"/>
      <c r="AR1922" s="100"/>
      <c r="AS1922" s="100"/>
      <c r="AT1922" s="100"/>
      <c r="AU1922" s="100"/>
      <c r="AV1922" s="100"/>
      <c r="AW1922" s="100"/>
      <c r="AX1922" s="100"/>
      <c r="AY1922" s="100"/>
    </row>
    <row r="1923" spans="37:51">
      <c r="AK1923" s="100"/>
      <c r="AL1923" s="100"/>
      <c r="AM1923" s="100"/>
      <c r="AN1923" s="100"/>
      <c r="AO1923" s="100"/>
      <c r="AP1923" s="100"/>
      <c r="AQ1923" s="100"/>
      <c r="AR1923" s="100"/>
      <c r="AS1923" s="100"/>
      <c r="AT1923" s="100"/>
      <c r="AU1923" s="100"/>
      <c r="AV1923" s="100"/>
      <c r="AW1923" s="100"/>
      <c r="AX1923" s="100"/>
      <c r="AY1923" s="100"/>
    </row>
    <row r="1924" spans="37:51">
      <c r="AK1924" s="100"/>
      <c r="AL1924" s="100"/>
      <c r="AM1924" s="100"/>
      <c r="AN1924" s="100"/>
      <c r="AO1924" s="100"/>
      <c r="AP1924" s="100"/>
      <c r="AQ1924" s="100"/>
      <c r="AR1924" s="100"/>
      <c r="AS1924" s="100"/>
      <c r="AT1924" s="100"/>
      <c r="AU1924" s="100"/>
      <c r="AV1924" s="100"/>
      <c r="AW1924" s="100"/>
      <c r="AX1924" s="100"/>
      <c r="AY1924" s="100"/>
    </row>
    <row r="1925" spans="37:51">
      <c r="AK1925" s="100"/>
      <c r="AL1925" s="100"/>
      <c r="AM1925" s="100"/>
      <c r="AN1925" s="100"/>
      <c r="AO1925" s="100"/>
      <c r="AP1925" s="100"/>
      <c r="AQ1925" s="100"/>
      <c r="AR1925" s="100"/>
      <c r="AS1925" s="100"/>
      <c r="AT1925" s="100"/>
      <c r="AU1925" s="100"/>
      <c r="AV1925" s="100"/>
      <c r="AW1925" s="100"/>
      <c r="AX1925" s="100"/>
      <c r="AY1925" s="100"/>
    </row>
    <row r="1926" spans="37:51">
      <c r="AK1926" s="100"/>
      <c r="AL1926" s="100"/>
      <c r="AM1926" s="100"/>
      <c r="AN1926" s="100"/>
      <c r="AO1926" s="100"/>
      <c r="AP1926" s="100"/>
      <c r="AQ1926" s="100"/>
      <c r="AR1926" s="100"/>
      <c r="AS1926" s="100"/>
      <c r="AT1926" s="100"/>
      <c r="AU1926" s="100"/>
      <c r="AV1926" s="100"/>
      <c r="AW1926" s="100"/>
      <c r="AX1926" s="100"/>
      <c r="AY1926" s="100"/>
    </row>
    <row r="1927" spans="37:51">
      <c r="AK1927" s="100"/>
      <c r="AL1927" s="100"/>
      <c r="AM1927" s="100"/>
      <c r="AN1927" s="100"/>
      <c r="AO1927" s="100"/>
      <c r="AP1927" s="100"/>
      <c r="AQ1927" s="100"/>
      <c r="AR1927" s="100"/>
      <c r="AS1927" s="100"/>
      <c r="AT1927" s="100"/>
      <c r="AU1927" s="100"/>
      <c r="AV1927" s="100"/>
      <c r="AW1927" s="100"/>
      <c r="AX1927" s="100"/>
      <c r="AY1927" s="100"/>
    </row>
    <row r="1928" spans="37:51">
      <c r="AK1928" s="100"/>
      <c r="AL1928" s="100"/>
      <c r="AM1928" s="100"/>
      <c r="AN1928" s="100"/>
      <c r="AO1928" s="100"/>
      <c r="AP1928" s="100"/>
      <c r="AQ1928" s="100"/>
      <c r="AR1928" s="100"/>
      <c r="AS1928" s="100"/>
      <c r="AT1928" s="100"/>
      <c r="AU1928" s="100"/>
      <c r="AV1928" s="100"/>
      <c r="AW1928" s="100"/>
      <c r="AX1928" s="100"/>
      <c r="AY1928" s="100"/>
    </row>
    <row r="1929" spans="37:51">
      <c r="AK1929" s="100"/>
      <c r="AL1929" s="100"/>
      <c r="AM1929" s="100"/>
      <c r="AN1929" s="100"/>
      <c r="AO1929" s="100"/>
      <c r="AP1929" s="100"/>
      <c r="AQ1929" s="100"/>
      <c r="AR1929" s="100"/>
      <c r="AS1929" s="100"/>
      <c r="AT1929" s="100"/>
      <c r="AU1929" s="100"/>
      <c r="AV1929" s="100"/>
      <c r="AW1929" s="100"/>
      <c r="AX1929" s="100"/>
      <c r="AY1929" s="100"/>
    </row>
    <row r="1930" spans="37:51">
      <c r="AK1930" s="100"/>
      <c r="AL1930" s="100"/>
      <c r="AM1930" s="100"/>
      <c r="AN1930" s="100"/>
      <c r="AO1930" s="100"/>
      <c r="AP1930" s="100"/>
      <c r="AQ1930" s="100"/>
      <c r="AR1930" s="100"/>
      <c r="AS1930" s="100"/>
      <c r="AT1930" s="100"/>
      <c r="AU1930" s="100"/>
      <c r="AV1930" s="100"/>
      <c r="AW1930" s="100"/>
      <c r="AX1930" s="100"/>
      <c r="AY1930" s="100"/>
    </row>
    <row r="1931" spans="37:51">
      <c r="AK1931" s="100"/>
      <c r="AL1931" s="100"/>
      <c r="AM1931" s="100"/>
      <c r="AN1931" s="100"/>
      <c r="AO1931" s="100"/>
      <c r="AP1931" s="100"/>
      <c r="AQ1931" s="100"/>
      <c r="AR1931" s="100"/>
      <c r="AS1931" s="100"/>
      <c r="AT1931" s="100"/>
      <c r="AU1931" s="100"/>
      <c r="AV1931" s="100"/>
      <c r="AW1931" s="100"/>
      <c r="AX1931" s="100"/>
      <c r="AY1931" s="100"/>
    </row>
    <row r="1932" spans="37:51">
      <c r="AK1932" s="100"/>
      <c r="AL1932" s="100"/>
      <c r="AM1932" s="100"/>
      <c r="AN1932" s="100"/>
      <c r="AO1932" s="100"/>
      <c r="AP1932" s="100"/>
      <c r="AQ1932" s="100"/>
      <c r="AR1932" s="100"/>
      <c r="AS1932" s="100"/>
      <c r="AT1932" s="100"/>
      <c r="AU1932" s="100"/>
      <c r="AV1932" s="100"/>
      <c r="AW1932" s="100"/>
      <c r="AX1932" s="100"/>
      <c r="AY1932" s="100"/>
    </row>
    <row r="1933" spans="37:51">
      <c r="AK1933" s="100"/>
      <c r="AL1933" s="100"/>
      <c r="AM1933" s="100"/>
      <c r="AN1933" s="100"/>
      <c r="AO1933" s="100"/>
      <c r="AP1933" s="100"/>
      <c r="AQ1933" s="100"/>
      <c r="AR1933" s="100"/>
      <c r="AS1933" s="100"/>
      <c r="AT1933" s="100"/>
      <c r="AU1933" s="100"/>
      <c r="AV1933" s="100"/>
      <c r="AW1933" s="100"/>
      <c r="AX1933" s="100"/>
      <c r="AY1933" s="100"/>
    </row>
    <row r="1934" spans="37:51">
      <c r="AK1934" s="100"/>
      <c r="AL1934" s="100"/>
      <c r="AM1934" s="100"/>
      <c r="AN1934" s="100"/>
      <c r="AO1934" s="100"/>
      <c r="AP1934" s="100"/>
      <c r="AQ1934" s="100"/>
      <c r="AR1934" s="100"/>
      <c r="AS1934" s="100"/>
      <c r="AT1934" s="100"/>
      <c r="AU1934" s="100"/>
      <c r="AV1934" s="100"/>
      <c r="AW1934" s="100"/>
      <c r="AX1934" s="100"/>
      <c r="AY1934" s="100"/>
    </row>
    <row r="1935" spans="37:51">
      <c r="AK1935" s="100"/>
      <c r="AL1935" s="100"/>
      <c r="AM1935" s="100"/>
      <c r="AN1935" s="100"/>
      <c r="AO1935" s="100"/>
      <c r="AP1935" s="100"/>
      <c r="AQ1935" s="100"/>
      <c r="AR1935" s="100"/>
      <c r="AS1935" s="100"/>
      <c r="AT1935" s="100"/>
      <c r="AU1935" s="100"/>
      <c r="AV1935" s="100"/>
      <c r="AW1935" s="100"/>
      <c r="AX1935" s="100"/>
      <c r="AY1935" s="100"/>
    </row>
    <row r="1936" spans="37:51">
      <c r="AK1936" s="100"/>
      <c r="AL1936" s="100"/>
      <c r="AM1936" s="100"/>
      <c r="AN1936" s="100"/>
      <c r="AO1936" s="100"/>
      <c r="AP1936" s="100"/>
      <c r="AQ1936" s="100"/>
      <c r="AR1936" s="100"/>
      <c r="AS1936" s="100"/>
      <c r="AT1936" s="100"/>
      <c r="AU1936" s="100"/>
      <c r="AV1936" s="100"/>
      <c r="AW1936" s="100"/>
      <c r="AX1936" s="100"/>
      <c r="AY1936" s="100"/>
    </row>
    <row r="1937" spans="37:51">
      <c r="AK1937" s="100"/>
      <c r="AL1937" s="100"/>
      <c r="AM1937" s="100"/>
      <c r="AN1937" s="100"/>
      <c r="AO1937" s="100"/>
      <c r="AP1937" s="100"/>
      <c r="AQ1937" s="100"/>
      <c r="AR1937" s="100"/>
      <c r="AS1937" s="100"/>
      <c r="AT1937" s="100"/>
      <c r="AU1937" s="100"/>
      <c r="AV1937" s="100"/>
      <c r="AW1937" s="100"/>
      <c r="AX1937" s="100"/>
      <c r="AY1937" s="100"/>
    </row>
    <row r="1938" spans="37:51">
      <c r="AK1938" s="100"/>
      <c r="AL1938" s="100"/>
      <c r="AM1938" s="100"/>
      <c r="AN1938" s="100"/>
      <c r="AO1938" s="100"/>
      <c r="AP1938" s="100"/>
      <c r="AQ1938" s="100"/>
      <c r="AR1938" s="100"/>
      <c r="AS1938" s="100"/>
      <c r="AT1938" s="100"/>
      <c r="AU1938" s="100"/>
      <c r="AV1938" s="100"/>
      <c r="AW1938" s="100"/>
      <c r="AX1938" s="100"/>
      <c r="AY1938" s="100"/>
    </row>
    <row r="1939" spans="37:51">
      <c r="AK1939" s="100"/>
      <c r="AL1939" s="100"/>
      <c r="AM1939" s="100"/>
      <c r="AN1939" s="100"/>
      <c r="AO1939" s="100"/>
      <c r="AP1939" s="100"/>
      <c r="AQ1939" s="100"/>
      <c r="AR1939" s="100"/>
      <c r="AS1939" s="100"/>
      <c r="AT1939" s="100"/>
      <c r="AU1939" s="100"/>
      <c r="AV1939" s="100"/>
      <c r="AW1939" s="100"/>
      <c r="AX1939" s="100"/>
      <c r="AY1939" s="100"/>
    </row>
    <row r="1940" spans="37:51">
      <c r="AK1940" s="100"/>
      <c r="AL1940" s="100"/>
      <c r="AM1940" s="100"/>
      <c r="AN1940" s="100"/>
      <c r="AO1940" s="100"/>
      <c r="AP1940" s="100"/>
      <c r="AQ1940" s="100"/>
      <c r="AR1940" s="100"/>
      <c r="AS1940" s="100"/>
      <c r="AT1940" s="100"/>
      <c r="AU1940" s="100"/>
      <c r="AV1940" s="100"/>
      <c r="AW1940" s="100"/>
      <c r="AX1940" s="100"/>
      <c r="AY1940" s="100"/>
    </row>
    <row r="1941" spans="37:51">
      <c r="AK1941" s="100"/>
      <c r="AL1941" s="100"/>
      <c r="AM1941" s="100"/>
      <c r="AN1941" s="100"/>
      <c r="AO1941" s="100"/>
      <c r="AP1941" s="100"/>
      <c r="AQ1941" s="100"/>
      <c r="AR1941" s="100"/>
      <c r="AS1941" s="100"/>
      <c r="AT1941" s="100"/>
      <c r="AU1941" s="100"/>
      <c r="AV1941" s="100"/>
      <c r="AW1941" s="100"/>
      <c r="AX1941" s="100"/>
      <c r="AY1941" s="100"/>
    </row>
    <row r="1942" spans="37:51">
      <c r="AK1942" s="100"/>
      <c r="AL1942" s="100"/>
      <c r="AM1942" s="100"/>
      <c r="AN1942" s="100"/>
      <c r="AO1942" s="100"/>
      <c r="AP1942" s="100"/>
      <c r="AQ1942" s="100"/>
      <c r="AR1942" s="100"/>
      <c r="AS1942" s="100"/>
      <c r="AT1942" s="100"/>
      <c r="AU1942" s="100"/>
      <c r="AV1942" s="100"/>
      <c r="AW1942" s="100"/>
      <c r="AX1942" s="100"/>
      <c r="AY1942" s="100"/>
    </row>
    <row r="1943" spans="37:51">
      <c r="AK1943" s="100"/>
      <c r="AL1943" s="100"/>
      <c r="AM1943" s="100"/>
      <c r="AN1943" s="100"/>
      <c r="AO1943" s="100"/>
      <c r="AP1943" s="100"/>
      <c r="AQ1943" s="100"/>
      <c r="AR1943" s="100"/>
      <c r="AS1943" s="100"/>
      <c r="AT1943" s="100"/>
      <c r="AU1943" s="100"/>
      <c r="AV1943" s="100"/>
      <c r="AW1943" s="100"/>
      <c r="AX1943" s="100"/>
      <c r="AY1943" s="100"/>
    </row>
    <row r="1944" spans="37:51">
      <c r="AK1944" s="100"/>
      <c r="AL1944" s="100"/>
      <c r="AM1944" s="100"/>
      <c r="AN1944" s="100"/>
      <c r="AO1944" s="100"/>
      <c r="AP1944" s="100"/>
      <c r="AQ1944" s="100"/>
      <c r="AR1944" s="100"/>
      <c r="AS1944" s="100"/>
      <c r="AT1944" s="100"/>
      <c r="AU1944" s="100"/>
      <c r="AV1944" s="100"/>
      <c r="AW1944" s="100"/>
      <c r="AX1944" s="100"/>
      <c r="AY1944" s="100"/>
    </row>
    <row r="1945" spans="37:51">
      <c r="AK1945" s="100"/>
      <c r="AL1945" s="100"/>
      <c r="AM1945" s="100"/>
      <c r="AN1945" s="100"/>
      <c r="AO1945" s="100"/>
      <c r="AP1945" s="100"/>
      <c r="AQ1945" s="100"/>
      <c r="AR1945" s="100"/>
      <c r="AS1945" s="100"/>
      <c r="AT1945" s="100"/>
      <c r="AU1945" s="100"/>
      <c r="AV1945" s="100"/>
      <c r="AW1945" s="100"/>
      <c r="AX1945" s="100"/>
      <c r="AY1945" s="100"/>
    </row>
    <row r="1946" spans="37:51">
      <c r="AK1946" s="100"/>
      <c r="AL1946" s="100"/>
      <c r="AM1946" s="100"/>
      <c r="AN1946" s="100"/>
      <c r="AO1946" s="100"/>
      <c r="AP1946" s="100"/>
      <c r="AQ1946" s="100"/>
      <c r="AR1946" s="100"/>
      <c r="AS1946" s="100"/>
      <c r="AT1946" s="100"/>
      <c r="AU1946" s="100"/>
      <c r="AV1946" s="100"/>
      <c r="AW1946" s="100"/>
      <c r="AX1946" s="100"/>
      <c r="AY1946" s="100"/>
    </row>
    <row r="1947" spans="37:51">
      <c r="AK1947" s="100"/>
      <c r="AL1947" s="100"/>
      <c r="AM1947" s="100"/>
      <c r="AN1947" s="100"/>
      <c r="AO1947" s="100"/>
      <c r="AP1947" s="100"/>
      <c r="AQ1947" s="100"/>
      <c r="AR1947" s="100"/>
      <c r="AS1947" s="100"/>
      <c r="AT1947" s="100"/>
      <c r="AU1947" s="100"/>
      <c r="AV1947" s="100"/>
      <c r="AW1947" s="100"/>
      <c r="AX1947" s="100"/>
      <c r="AY1947" s="100"/>
    </row>
    <row r="1948" spans="37:51">
      <c r="AK1948" s="100"/>
      <c r="AL1948" s="100"/>
      <c r="AM1948" s="100"/>
      <c r="AN1948" s="100"/>
      <c r="AO1948" s="100"/>
      <c r="AP1948" s="100"/>
      <c r="AQ1948" s="100"/>
      <c r="AR1948" s="100"/>
      <c r="AS1948" s="100"/>
      <c r="AT1948" s="100"/>
      <c r="AU1948" s="100"/>
      <c r="AV1948" s="100"/>
      <c r="AW1948" s="100"/>
      <c r="AX1948" s="100"/>
      <c r="AY1948" s="100"/>
    </row>
    <row r="1949" spans="37:51">
      <c r="AK1949" s="100"/>
      <c r="AL1949" s="100"/>
      <c r="AM1949" s="100"/>
      <c r="AN1949" s="100"/>
      <c r="AO1949" s="100"/>
      <c r="AP1949" s="100"/>
      <c r="AQ1949" s="100"/>
      <c r="AR1949" s="100"/>
      <c r="AS1949" s="100"/>
      <c r="AT1949" s="100"/>
      <c r="AU1949" s="100"/>
      <c r="AV1949" s="100"/>
      <c r="AW1949" s="100"/>
      <c r="AX1949" s="100"/>
      <c r="AY1949" s="100"/>
    </row>
    <row r="1950" spans="37:51">
      <c r="AK1950" s="100"/>
      <c r="AL1950" s="100"/>
      <c r="AM1950" s="100"/>
      <c r="AN1950" s="100"/>
      <c r="AO1950" s="100"/>
      <c r="AP1950" s="100"/>
      <c r="AQ1950" s="100"/>
      <c r="AR1950" s="100"/>
      <c r="AS1950" s="100"/>
      <c r="AT1950" s="100"/>
      <c r="AU1950" s="100"/>
      <c r="AV1950" s="100"/>
      <c r="AW1950" s="100"/>
      <c r="AX1950" s="100"/>
      <c r="AY1950" s="100"/>
    </row>
    <row r="1951" spans="37:51">
      <c r="AK1951" s="100"/>
      <c r="AL1951" s="100"/>
      <c r="AM1951" s="100"/>
      <c r="AN1951" s="100"/>
      <c r="AO1951" s="100"/>
      <c r="AP1951" s="100"/>
      <c r="AQ1951" s="100"/>
      <c r="AR1951" s="100"/>
      <c r="AS1951" s="100"/>
      <c r="AT1951" s="100"/>
      <c r="AU1951" s="100"/>
      <c r="AV1951" s="100"/>
      <c r="AW1951" s="100"/>
      <c r="AX1951" s="100"/>
      <c r="AY1951" s="100"/>
    </row>
    <row r="1952" spans="37:51">
      <c r="AK1952" s="100"/>
      <c r="AL1952" s="100"/>
      <c r="AM1952" s="100"/>
      <c r="AN1952" s="100"/>
      <c r="AO1952" s="100"/>
      <c r="AP1952" s="100"/>
      <c r="AQ1952" s="100"/>
      <c r="AR1952" s="100"/>
      <c r="AS1952" s="100"/>
      <c r="AT1952" s="100"/>
      <c r="AU1952" s="100"/>
      <c r="AV1952" s="100"/>
      <c r="AW1952" s="100"/>
      <c r="AX1952" s="100"/>
      <c r="AY1952" s="100"/>
    </row>
    <row r="1953" spans="37:51">
      <c r="AK1953" s="100"/>
      <c r="AL1953" s="100"/>
      <c r="AM1953" s="100"/>
      <c r="AN1953" s="100"/>
      <c r="AO1953" s="100"/>
      <c r="AP1953" s="100"/>
      <c r="AQ1953" s="100"/>
      <c r="AR1953" s="100"/>
      <c r="AS1953" s="100"/>
      <c r="AT1953" s="100"/>
      <c r="AU1953" s="100"/>
      <c r="AV1953" s="100"/>
      <c r="AW1953" s="100"/>
      <c r="AX1953" s="100"/>
      <c r="AY1953" s="100"/>
    </row>
    <row r="1954" spans="37:51">
      <c r="AK1954" s="100"/>
      <c r="AL1954" s="100"/>
      <c r="AM1954" s="100"/>
      <c r="AN1954" s="100"/>
      <c r="AO1954" s="100"/>
      <c r="AP1954" s="100"/>
      <c r="AQ1954" s="100"/>
      <c r="AR1954" s="100"/>
      <c r="AS1954" s="100"/>
      <c r="AT1954" s="100"/>
      <c r="AU1954" s="100"/>
      <c r="AV1954" s="100"/>
      <c r="AW1954" s="100"/>
      <c r="AX1954" s="100"/>
      <c r="AY1954" s="100"/>
    </row>
    <row r="1955" spans="37:51">
      <c r="AK1955" s="100"/>
      <c r="AL1955" s="100"/>
      <c r="AM1955" s="100"/>
      <c r="AN1955" s="100"/>
      <c r="AO1955" s="100"/>
      <c r="AP1955" s="100"/>
      <c r="AQ1955" s="100"/>
      <c r="AR1955" s="100"/>
      <c r="AS1955" s="100"/>
      <c r="AT1955" s="100"/>
      <c r="AU1955" s="100"/>
      <c r="AV1955" s="100"/>
      <c r="AW1955" s="100"/>
      <c r="AX1955" s="100"/>
      <c r="AY1955" s="100"/>
    </row>
    <row r="1956" spans="37:51">
      <c r="AK1956" s="100"/>
      <c r="AL1956" s="100"/>
      <c r="AM1956" s="100"/>
      <c r="AN1956" s="100"/>
      <c r="AO1956" s="100"/>
      <c r="AP1956" s="100"/>
      <c r="AQ1956" s="100"/>
      <c r="AR1956" s="100"/>
      <c r="AS1956" s="100"/>
      <c r="AT1956" s="100"/>
      <c r="AU1956" s="100"/>
      <c r="AV1956" s="100"/>
      <c r="AW1956" s="100"/>
      <c r="AX1956" s="100"/>
      <c r="AY1956" s="100"/>
    </row>
    <row r="1957" spans="37:51">
      <c r="AK1957" s="100"/>
      <c r="AL1957" s="100"/>
      <c r="AM1957" s="100"/>
      <c r="AN1957" s="100"/>
      <c r="AO1957" s="100"/>
      <c r="AP1957" s="100"/>
      <c r="AQ1957" s="100"/>
      <c r="AR1957" s="100"/>
      <c r="AS1957" s="100"/>
      <c r="AT1957" s="100"/>
      <c r="AU1957" s="100"/>
      <c r="AV1957" s="100"/>
      <c r="AW1957" s="100"/>
      <c r="AX1957" s="100"/>
      <c r="AY1957" s="100"/>
    </row>
    <row r="1958" spans="37:51">
      <c r="AK1958" s="100"/>
      <c r="AL1958" s="100"/>
      <c r="AM1958" s="100"/>
      <c r="AN1958" s="100"/>
      <c r="AO1958" s="100"/>
      <c r="AP1958" s="100"/>
      <c r="AQ1958" s="100"/>
      <c r="AR1958" s="100"/>
      <c r="AS1958" s="100"/>
      <c r="AT1958" s="100"/>
      <c r="AU1958" s="100"/>
      <c r="AV1958" s="100"/>
      <c r="AW1958" s="100"/>
      <c r="AX1958" s="100"/>
      <c r="AY1958" s="100"/>
    </row>
    <row r="1959" spans="37:51">
      <c r="AK1959" s="100"/>
      <c r="AL1959" s="100"/>
      <c r="AM1959" s="100"/>
      <c r="AN1959" s="100"/>
      <c r="AO1959" s="100"/>
      <c r="AP1959" s="100"/>
      <c r="AQ1959" s="100"/>
      <c r="AR1959" s="100"/>
      <c r="AS1959" s="100"/>
      <c r="AT1959" s="100"/>
      <c r="AU1959" s="100"/>
      <c r="AV1959" s="100"/>
      <c r="AW1959" s="100"/>
      <c r="AX1959" s="100"/>
      <c r="AY1959" s="100"/>
    </row>
    <row r="1960" spans="37:51">
      <c r="AK1960" s="100"/>
      <c r="AL1960" s="100"/>
      <c r="AM1960" s="100"/>
      <c r="AN1960" s="100"/>
      <c r="AO1960" s="100"/>
      <c r="AP1960" s="100"/>
      <c r="AQ1960" s="100"/>
      <c r="AR1960" s="100"/>
      <c r="AS1960" s="100"/>
      <c r="AT1960" s="100"/>
      <c r="AU1960" s="100"/>
      <c r="AV1960" s="100"/>
      <c r="AW1960" s="100"/>
      <c r="AX1960" s="100"/>
      <c r="AY1960" s="100"/>
    </row>
    <row r="1961" spans="37:51">
      <c r="AK1961" s="100"/>
      <c r="AL1961" s="100"/>
      <c r="AM1961" s="100"/>
      <c r="AN1961" s="100"/>
      <c r="AO1961" s="100"/>
      <c r="AP1961" s="100"/>
      <c r="AQ1961" s="100"/>
      <c r="AR1961" s="100"/>
      <c r="AS1961" s="100"/>
      <c r="AT1961" s="100"/>
      <c r="AU1961" s="100"/>
      <c r="AV1961" s="100"/>
      <c r="AW1961" s="100"/>
      <c r="AX1961" s="100"/>
      <c r="AY1961" s="100"/>
    </row>
    <row r="1962" spans="37:51">
      <c r="AK1962" s="100"/>
      <c r="AL1962" s="100"/>
      <c r="AM1962" s="100"/>
      <c r="AN1962" s="100"/>
      <c r="AO1962" s="100"/>
      <c r="AP1962" s="100"/>
      <c r="AQ1962" s="100"/>
      <c r="AR1962" s="100"/>
      <c r="AS1962" s="100"/>
      <c r="AT1962" s="100"/>
      <c r="AU1962" s="100"/>
      <c r="AV1962" s="100"/>
      <c r="AW1962" s="100"/>
      <c r="AX1962" s="100"/>
      <c r="AY1962" s="100"/>
    </row>
    <row r="1963" spans="37:51">
      <c r="AK1963" s="100"/>
      <c r="AL1963" s="100"/>
      <c r="AM1963" s="100"/>
      <c r="AN1963" s="100"/>
      <c r="AO1963" s="100"/>
      <c r="AP1963" s="100"/>
      <c r="AQ1963" s="100"/>
      <c r="AR1963" s="100"/>
      <c r="AS1963" s="100"/>
      <c r="AT1963" s="100"/>
      <c r="AU1963" s="100"/>
      <c r="AV1963" s="100"/>
      <c r="AW1963" s="100"/>
      <c r="AX1963" s="100"/>
      <c r="AY1963" s="100"/>
    </row>
    <row r="1964" spans="37:51">
      <c r="AK1964" s="100"/>
      <c r="AL1964" s="100"/>
      <c r="AM1964" s="100"/>
      <c r="AN1964" s="100"/>
      <c r="AO1964" s="100"/>
      <c r="AP1964" s="100"/>
      <c r="AQ1964" s="100"/>
      <c r="AR1964" s="100"/>
      <c r="AS1964" s="100"/>
      <c r="AT1964" s="100"/>
      <c r="AU1964" s="100"/>
      <c r="AV1964" s="100"/>
      <c r="AW1964" s="100"/>
      <c r="AX1964" s="100"/>
      <c r="AY1964" s="100"/>
    </row>
    <row r="1965" spans="37:51">
      <c r="AK1965" s="100"/>
      <c r="AL1965" s="100"/>
      <c r="AM1965" s="100"/>
      <c r="AN1965" s="100"/>
      <c r="AO1965" s="100"/>
      <c r="AP1965" s="100"/>
      <c r="AQ1965" s="100"/>
      <c r="AR1965" s="100"/>
      <c r="AS1965" s="100"/>
      <c r="AT1965" s="100"/>
      <c r="AU1965" s="100"/>
      <c r="AV1965" s="100"/>
      <c r="AW1965" s="100"/>
      <c r="AX1965" s="100"/>
      <c r="AY1965" s="100"/>
    </row>
    <row r="1966" spans="37:51">
      <c r="AK1966" s="100"/>
      <c r="AL1966" s="100"/>
      <c r="AM1966" s="100"/>
      <c r="AN1966" s="100"/>
      <c r="AO1966" s="100"/>
      <c r="AP1966" s="100"/>
      <c r="AQ1966" s="100"/>
      <c r="AR1966" s="100"/>
      <c r="AS1966" s="100"/>
      <c r="AT1966" s="100"/>
      <c r="AU1966" s="100"/>
      <c r="AV1966" s="100"/>
      <c r="AW1966" s="100"/>
      <c r="AX1966" s="100"/>
      <c r="AY1966" s="100"/>
    </row>
    <row r="1967" spans="37:51">
      <c r="AK1967" s="100"/>
      <c r="AL1967" s="100"/>
      <c r="AM1967" s="100"/>
      <c r="AN1967" s="100"/>
      <c r="AO1967" s="100"/>
      <c r="AP1967" s="100"/>
      <c r="AQ1967" s="100"/>
      <c r="AR1967" s="100"/>
      <c r="AS1967" s="100"/>
      <c r="AT1967" s="100"/>
      <c r="AU1967" s="100"/>
      <c r="AV1967" s="100"/>
      <c r="AW1967" s="100"/>
      <c r="AX1967" s="100"/>
      <c r="AY1967" s="100"/>
    </row>
    <row r="1968" spans="37:51">
      <c r="AK1968" s="100"/>
      <c r="AL1968" s="100"/>
      <c r="AM1968" s="100"/>
      <c r="AN1968" s="100"/>
      <c r="AO1968" s="100"/>
      <c r="AP1968" s="100"/>
      <c r="AQ1968" s="100"/>
      <c r="AR1968" s="100"/>
      <c r="AS1968" s="100"/>
      <c r="AT1968" s="100"/>
      <c r="AU1968" s="100"/>
      <c r="AV1968" s="100"/>
      <c r="AW1968" s="100"/>
      <c r="AX1968" s="100"/>
      <c r="AY1968" s="100"/>
    </row>
    <row r="1969" spans="37:51">
      <c r="AK1969" s="100"/>
      <c r="AL1969" s="100"/>
      <c r="AM1969" s="100"/>
      <c r="AN1969" s="100"/>
      <c r="AO1969" s="100"/>
      <c r="AP1969" s="100"/>
      <c r="AQ1969" s="100"/>
      <c r="AR1969" s="100"/>
      <c r="AS1969" s="100"/>
      <c r="AT1969" s="100"/>
      <c r="AU1969" s="100"/>
      <c r="AV1969" s="100"/>
      <c r="AW1969" s="100"/>
      <c r="AX1969" s="100"/>
      <c r="AY1969" s="100"/>
    </row>
    <row r="1970" spans="37:51">
      <c r="AK1970" s="100"/>
      <c r="AL1970" s="100"/>
      <c r="AM1970" s="100"/>
      <c r="AN1970" s="100"/>
      <c r="AO1970" s="100"/>
      <c r="AP1970" s="100"/>
      <c r="AQ1970" s="100"/>
      <c r="AR1970" s="100"/>
      <c r="AS1970" s="100"/>
      <c r="AT1970" s="100"/>
      <c r="AU1970" s="100"/>
      <c r="AV1970" s="100"/>
      <c r="AW1970" s="100"/>
      <c r="AX1970" s="100"/>
      <c r="AY1970" s="100"/>
    </row>
    <row r="1971" spans="37:51">
      <c r="AK1971" s="100"/>
      <c r="AL1971" s="100"/>
      <c r="AM1971" s="100"/>
      <c r="AN1971" s="100"/>
      <c r="AO1971" s="100"/>
      <c r="AP1971" s="100"/>
      <c r="AQ1971" s="100"/>
      <c r="AR1971" s="100"/>
      <c r="AS1971" s="100"/>
      <c r="AT1971" s="100"/>
      <c r="AU1971" s="100"/>
      <c r="AV1971" s="100"/>
      <c r="AW1971" s="100"/>
      <c r="AX1971" s="100"/>
      <c r="AY1971" s="100"/>
    </row>
    <row r="1972" spans="37:51">
      <c r="AK1972" s="100"/>
      <c r="AL1972" s="100"/>
      <c r="AM1972" s="100"/>
      <c r="AN1972" s="100"/>
      <c r="AO1972" s="100"/>
      <c r="AP1972" s="100"/>
      <c r="AQ1972" s="100"/>
      <c r="AR1972" s="100"/>
      <c r="AS1972" s="100"/>
      <c r="AT1972" s="100"/>
      <c r="AU1972" s="100"/>
      <c r="AV1972" s="100"/>
      <c r="AW1972" s="100"/>
      <c r="AX1972" s="100"/>
      <c r="AY1972" s="100"/>
    </row>
    <row r="1973" spans="37:51">
      <c r="AK1973" s="100"/>
      <c r="AL1973" s="100"/>
      <c r="AM1973" s="100"/>
      <c r="AN1973" s="100"/>
      <c r="AO1973" s="100"/>
      <c r="AP1973" s="100"/>
      <c r="AQ1973" s="100"/>
      <c r="AR1973" s="100"/>
      <c r="AS1973" s="100"/>
      <c r="AT1973" s="100"/>
      <c r="AU1973" s="100"/>
      <c r="AV1973" s="100"/>
      <c r="AW1973" s="100"/>
      <c r="AX1973" s="100"/>
      <c r="AY1973" s="100"/>
    </row>
    <row r="1974" spans="37:51">
      <c r="AK1974" s="100"/>
      <c r="AL1974" s="100"/>
      <c r="AM1974" s="100"/>
      <c r="AN1974" s="100"/>
      <c r="AO1974" s="100"/>
      <c r="AP1974" s="100"/>
      <c r="AQ1974" s="100"/>
      <c r="AR1974" s="100"/>
      <c r="AS1974" s="100"/>
      <c r="AT1974" s="100"/>
      <c r="AU1974" s="100"/>
      <c r="AV1974" s="100"/>
      <c r="AW1974" s="100"/>
      <c r="AX1974" s="100"/>
      <c r="AY1974" s="100"/>
    </row>
    <row r="1975" spans="37:51">
      <c r="AK1975" s="100"/>
      <c r="AL1975" s="100"/>
      <c r="AM1975" s="100"/>
      <c r="AN1975" s="100"/>
      <c r="AO1975" s="100"/>
      <c r="AP1975" s="100"/>
      <c r="AQ1975" s="100"/>
      <c r="AR1975" s="100"/>
      <c r="AS1975" s="100"/>
      <c r="AT1975" s="100"/>
      <c r="AU1975" s="100"/>
      <c r="AV1975" s="100"/>
      <c r="AW1975" s="100"/>
      <c r="AX1975" s="100"/>
      <c r="AY1975" s="100"/>
    </row>
    <row r="1976" spans="37:51">
      <c r="AK1976" s="100"/>
      <c r="AL1976" s="100"/>
      <c r="AM1976" s="100"/>
      <c r="AN1976" s="100"/>
      <c r="AO1976" s="100"/>
      <c r="AP1976" s="100"/>
      <c r="AQ1976" s="100"/>
      <c r="AR1976" s="100"/>
      <c r="AS1976" s="100"/>
      <c r="AT1976" s="100"/>
      <c r="AU1976" s="100"/>
      <c r="AV1976" s="100"/>
      <c r="AW1976" s="100"/>
      <c r="AX1976" s="100"/>
      <c r="AY1976" s="100"/>
    </row>
    <row r="1977" spans="37:51">
      <c r="AK1977" s="100"/>
      <c r="AL1977" s="100"/>
      <c r="AM1977" s="100"/>
      <c r="AN1977" s="100"/>
      <c r="AO1977" s="100"/>
      <c r="AP1977" s="100"/>
      <c r="AQ1977" s="100"/>
      <c r="AR1977" s="100"/>
      <c r="AS1977" s="100"/>
      <c r="AT1977" s="100"/>
      <c r="AU1977" s="100"/>
      <c r="AV1977" s="100"/>
      <c r="AW1977" s="100"/>
      <c r="AX1977" s="100"/>
      <c r="AY1977" s="100"/>
    </row>
    <row r="1978" spans="37:51">
      <c r="AK1978" s="100"/>
      <c r="AL1978" s="100"/>
      <c r="AM1978" s="100"/>
      <c r="AN1978" s="100"/>
      <c r="AO1978" s="100"/>
      <c r="AP1978" s="100"/>
      <c r="AQ1978" s="100"/>
      <c r="AR1978" s="100"/>
      <c r="AS1978" s="100"/>
      <c r="AT1978" s="100"/>
      <c r="AU1978" s="100"/>
      <c r="AV1978" s="100"/>
      <c r="AW1978" s="100"/>
      <c r="AX1978" s="100"/>
      <c r="AY1978" s="100"/>
    </row>
    <row r="1979" spans="37:51">
      <c r="AK1979" s="100"/>
      <c r="AL1979" s="100"/>
      <c r="AM1979" s="100"/>
      <c r="AN1979" s="100"/>
      <c r="AO1979" s="100"/>
      <c r="AP1979" s="100"/>
      <c r="AQ1979" s="100"/>
      <c r="AR1979" s="100"/>
      <c r="AS1979" s="100"/>
      <c r="AT1979" s="100"/>
      <c r="AU1979" s="100"/>
      <c r="AV1979" s="100"/>
      <c r="AW1979" s="100"/>
      <c r="AX1979" s="100"/>
      <c r="AY1979" s="100"/>
    </row>
    <row r="1980" spans="37:51">
      <c r="AK1980" s="100"/>
      <c r="AL1980" s="100"/>
      <c r="AM1980" s="100"/>
      <c r="AN1980" s="100"/>
      <c r="AO1980" s="100"/>
      <c r="AP1980" s="100"/>
      <c r="AQ1980" s="100"/>
      <c r="AR1980" s="100"/>
      <c r="AS1980" s="100"/>
      <c r="AT1980" s="100"/>
      <c r="AU1980" s="100"/>
      <c r="AV1980" s="100"/>
      <c r="AW1980" s="100"/>
      <c r="AX1980" s="100"/>
      <c r="AY1980" s="100"/>
    </row>
    <row r="1981" spans="37:51">
      <c r="AK1981" s="100"/>
      <c r="AL1981" s="100"/>
      <c r="AM1981" s="100"/>
      <c r="AN1981" s="100"/>
      <c r="AO1981" s="100"/>
      <c r="AP1981" s="100"/>
      <c r="AQ1981" s="100"/>
      <c r="AR1981" s="100"/>
      <c r="AS1981" s="100"/>
      <c r="AT1981" s="100"/>
      <c r="AU1981" s="100"/>
      <c r="AV1981" s="100"/>
      <c r="AW1981" s="100"/>
      <c r="AX1981" s="100"/>
      <c r="AY1981" s="100"/>
    </row>
    <row r="1982" spans="37:51">
      <c r="AK1982" s="100"/>
      <c r="AL1982" s="100"/>
      <c r="AM1982" s="100"/>
      <c r="AN1982" s="100"/>
      <c r="AO1982" s="100"/>
      <c r="AP1982" s="100"/>
      <c r="AQ1982" s="100"/>
      <c r="AR1982" s="100"/>
      <c r="AS1982" s="100"/>
      <c r="AT1982" s="100"/>
      <c r="AU1982" s="100"/>
      <c r="AV1982" s="100"/>
      <c r="AW1982" s="100"/>
      <c r="AX1982" s="100"/>
      <c r="AY1982" s="100"/>
    </row>
    <row r="1983" spans="37:51">
      <c r="AK1983" s="100"/>
      <c r="AL1983" s="100"/>
      <c r="AM1983" s="100"/>
      <c r="AN1983" s="100"/>
      <c r="AO1983" s="100"/>
      <c r="AP1983" s="100"/>
      <c r="AQ1983" s="100"/>
      <c r="AR1983" s="100"/>
      <c r="AS1983" s="100"/>
      <c r="AT1983" s="100"/>
      <c r="AU1983" s="100"/>
      <c r="AV1983" s="100"/>
      <c r="AW1983" s="100"/>
      <c r="AX1983" s="100"/>
      <c r="AY1983" s="100"/>
    </row>
    <row r="1984" spans="37:51">
      <c r="AK1984" s="100"/>
      <c r="AL1984" s="100"/>
      <c r="AM1984" s="100"/>
      <c r="AN1984" s="100"/>
      <c r="AO1984" s="100"/>
      <c r="AP1984" s="100"/>
      <c r="AQ1984" s="100"/>
      <c r="AR1984" s="100"/>
      <c r="AS1984" s="100"/>
      <c r="AT1984" s="100"/>
      <c r="AU1984" s="100"/>
      <c r="AV1984" s="100"/>
      <c r="AW1984" s="100"/>
      <c r="AX1984" s="100"/>
      <c r="AY1984" s="100"/>
    </row>
    <row r="1985" spans="37:51">
      <c r="AK1985" s="100"/>
      <c r="AL1985" s="100"/>
      <c r="AM1985" s="100"/>
      <c r="AN1985" s="100"/>
      <c r="AO1985" s="100"/>
      <c r="AP1985" s="100"/>
      <c r="AQ1985" s="100"/>
      <c r="AR1985" s="100"/>
      <c r="AS1985" s="100"/>
      <c r="AT1985" s="100"/>
      <c r="AU1985" s="100"/>
      <c r="AV1985" s="100"/>
      <c r="AW1985" s="100"/>
      <c r="AX1985" s="100"/>
      <c r="AY1985" s="100"/>
    </row>
    <row r="1986" spans="37:51">
      <c r="AK1986" s="100"/>
      <c r="AL1986" s="100"/>
      <c r="AM1986" s="100"/>
      <c r="AN1986" s="100"/>
      <c r="AO1986" s="100"/>
      <c r="AP1986" s="100"/>
      <c r="AQ1986" s="100"/>
      <c r="AR1986" s="100"/>
      <c r="AS1986" s="100"/>
      <c r="AT1986" s="100"/>
      <c r="AU1986" s="100"/>
      <c r="AV1986" s="100"/>
      <c r="AW1986" s="100"/>
      <c r="AX1986" s="100"/>
      <c r="AY1986" s="100"/>
    </row>
    <row r="1987" spans="37:51">
      <c r="AK1987" s="100"/>
      <c r="AL1987" s="100"/>
      <c r="AM1987" s="100"/>
      <c r="AN1987" s="100"/>
      <c r="AO1987" s="100"/>
      <c r="AP1987" s="100"/>
      <c r="AQ1987" s="100"/>
      <c r="AR1987" s="100"/>
      <c r="AS1987" s="100"/>
      <c r="AT1987" s="100"/>
      <c r="AU1987" s="100"/>
      <c r="AV1987" s="100"/>
      <c r="AW1987" s="100"/>
      <c r="AX1987" s="100"/>
      <c r="AY1987" s="100"/>
    </row>
    <row r="1988" spans="37:51">
      <c r="AK1988" s="100"/>
      <c r="AL1988" s="100"/>
      <c r="AM1988" s="100"/>
      <c r="AN1988" s="100"/>
      <c r="AO1988" s="100"/>
      <c r="AP1988" s="100"/>
      <c r="AQ1988" s="100"/>
      <c r="AR1988" s="100"/>
      <c r="AS1988" s="100"/>
      <c r="AT1988" s="100"/>
      <c r="AU1988" s="100"/>
      <c r="AV1988" s="100"/>
      <c r="AW1988" s="100"/>
      <c r="AX1988" s="100"/>
      <c r="AY1988" s="100"/>
    </row>
    <row r="1989" spans="37:51">
      <c r="AK1989" s="100"/>
      <c r="AL1989" s="100"/>
      <c r="AM1989" s="100"/>
      <c r="AN1989" s="100"/>
      <c r="AO1989" s="100"/>
      <c r="AP1989" s="100"/>
      <c r="AQ1989" s="100"/>
      <c r="AR1989" s="100"/>
      <c r="AS1989" s="100"/>
      <c r="AT1989" s="100"/>
      <c r="AU1989" s="100"/>
      <c r="AV1989" s="100"/>
      <c r="AW1989" s="100"/>
      <c r="AX1989" s="100"/>
      <c r="AY1989" s="100"/>
    </row>
    <row r="1990" spans="37:51">
      <c r="AK1990" s="100"/>
      <c r="AL1990" s="100"/>
      <c r="AM1990" s="100"/>
      <c r="AN1990" s="100"/>
      <c r="AO1990" s="100"/>
      <c r="AP1990" s="100"/>
      <c r="AQ1990" s="100"/>
      <c r="AR1990" s="100"/>
      <c r="AS1990" s="100"/>
      <c r="AT1990" s="100"/>
      <c r="AU1990" s="100"/>
      <c r="AV1990" s="100"/>
      <c r="AW1990" s="100"/>
      <c r="AX1990" s="100"/>
      <c r="AY1990" s="100"/>
    </row>
    <row r="1991" spans="37:51">
      <c r="AK1991" s="100"/>
      <c r="AL1991" s="100"/>
      <c r="AM1991" s="100"/>
      <c r="AN1991" s="100"/>
      <c r="AO1991" s="100"/>
      <c r="AP1991" s="100"/>
      <c r="AQ1991" s="100"/>
      <c r="AR1991" s="100"/>
      <c r="AS1991" s="100"/>
      <c r="AT1991" s="100"/>
      <c r="AU1991" s="100"/>
      <c r="AV1991" s="100"/>
      <c r="AW1991" s="100"/>
      <c r="AX1991" s="100"/>
      <c r="AY1991" s="100"/>
    </row>
    <row r="1992" spans="37:51">
      <c r="AK1992" s="100"/>
      <c r="AL1992" s="100"/>
      <c r="AM1992" s="100"/>
      <c r="AN1992" s="100"/>
      <c r="AO1992" s="100"/>
      <c r="AP1992" s="100"/>
      <c r="AQ1992" s="100"/>
      <c r="AR1992" s="100"/>
      <c r="AS1992" s="100"/>
      <c r="AT1992" s="100"/>
      <c r="AU1992" s="100"/>
      <c r="AV1992" s="100"/>
      <c r="AW1992" s="100"/>
      <c r="AX1992" s="100"/>
      <c r="AY1992" s="100"/>
    </row>
    <row r="1993" spans="37:51">
      <c r="AK1993" s="100"/>
      <c r="AL1993" s="100"/>
      <c r="AM1993" s="100"/>
      <c r="AN1993" s="100"/>
      <c r="AO1993" s="100"/>
      <c r="AP1993" s="100"/>
      <c r="AQ1993" s="100"/>
      <c r="AR1993" s="100"/>
      <c r="AS1993" s="100"/>
      <c r="AT1993" s="100"/>
      <c r="AU1993" s="100"/>
      <c r="AV1993" s="100"/>
      <c r="AW1993" s="100"/>
      <c r="AX1993" s="100"/>
      <c r="AY1993" s="100"/>
    </row>
    <row r="1994" spans="37:51">
      <c r="AK1994" s="100"/>
      <c r="AL1994" s="100"/>
      <c r="AM1994" s="100"/>
      <c r="AN1994" s="100"/>
      <c r="AO1994" s="100"/>
      <c r="AP1994" s="100"/>
      <c r="AQ1994" s="100"/>
      <c r="AR1994" s="100"/>
      <c r="AS1994" s="100"/>
      <c r="AT1994" s="100"/>
      <c r="AU1994" s="100"/>
      <c r="AV1994" s="100"/>
      <c r="AW1994" s="100"/>
      <c r="AX1994" s="100"/>
      <c r="AY1994" s="100"/>
    </row>
    <row r="1995" spans="37:51">
      <c r="AK1995" s="100"/>
      <c r="AL1995" s="100"/>
      <c r="AM1995" s="100"/>
      <c r="AN1995" s="100"/>
      <c r="AO1995" s="100"/>
      <c r="AP1995" s="100"/>
      <c r="AQ1995" s="100"/>
      <c r="AR1995" s="100"/>
      <c r="AS1995" s="100"/>
      <c r="AT1995" s="100"/>
      <c r="AU1995" s="100"/>
      <c r="AV1995" s="100"/>
      <c r="AW1995" s="100"/>
      <c r="AX1995" s="100"/>
      <c r="AY1995" s="100"/>
    </row>
    <row r="1996" spans="37:51">
      <c r="AK1996" s="100"/>
      <c r="AL1996" s="100"/>
      <c r="AM1996" s="100"/>
      <c r="AN1996" s="100"/>
      <c r="AO1996" s="100"/>
      <c r="AP1996" s="100"/>
      <c r="AQ1996" s="100"/>
      <c r="AR1996" s="100"/>
      <c r="AS1996" s="100"/>
      <c r="AT1996" s="100"/>
      <c r="AU1996" s="100"/>
      <c r="AV1996" s="100"/>
      <c r="AW1996" s="100"/>
      <c r="AX1996" s="100"/>
      <c r="AY1996" s="100"/>
    </row>
    <row r="1997" spans="37:51">
      <c r="AK1997" s="100"/>
      <c r="AL1997" s="100"/>
      <c r="AM1997" s="100"/>
      <c r="AN1997" s="100"/>
      <c r="AO1997" s="100"/>
      <c r="AP1997" s="100"/>
      <c r="AQ1997" s="100"/>
      <c r="AR1997" s="100"/>
      <c r="AS1997" s="100"/>
      <c r="AT1997" s="100"/>
      <c r="AU1997" s="100"/>
      <c r="AV1997" s="100"/>
      <c r="AW1997" s="100"/>
      <c r="AX1997" s="100"/>
      <c r="AY1997" s="100"/>
    </row>
    <row r="1998" spans="37:51">
      <c r="AK1998" s="100"/>
      <c r="AL1998" s="100"/>
      <c r="AM1998" s="100"/>
      <c r="AN1998" s="100"/>
      <c r="AO1998" s="100"/>
      <c r="AP1998" s="100"/>
      <c r="AQ1998" s="100"/>
      <c r="AR1998" s="100"/>
      <c r="AS1998" s="100"/>
      <c r="AT1998" s="100"/>
      <c r="AU1998" s="100"/>
      <c r="AV1998" s="100"/>
      <c r="AW1998" s="100"/>
      <c r="AX1998" s="100"/>
      <c r="AY1998" s="100"/>
    </row>
    <row r="1999" spans="37:51">
      <c r="AK1999" s="100"/>
      <c r="AL1999" s="100"/>
      <c r="AM1999" s="100"/>
      <c r="AN1999" s="100"/>
      <c r="AO1999" s="100"/>
      <c r="AP1999" s="100"/>
      <c r="AQ1999" s="100"/>
      <c r="AR1999" s="100"/>
      <c r="AS1999" s="100"/>
      <c r="AT1999" s="100"/>
      <c r="AU1999" s="100"/>
      <c r="AV1999" s="100"/>
      <c r="AW1999" s="100"/>
      <c r="AX1999" s="100"/>
      <c r="AY1999" s="100"/>
    </row>
    <row r="2000" spans="37:51">
      <c r="AK2000" s="100"/>
      <c r="AL2000" s="100"/>
      <c r="AM2000" s="100"/>
      <c r="AN2000" s="100"/>
      <c r="AO2000" s="100"/>
      <c r="AP2000" s="100"/>
      <c r="AQ2000" s="100"/>
      <c r="AR2000" s="100"/>
      <c r="AS2000" s="100"/>
      <c r="AT2000" s="100"/>
      <c r="AU2000" s="100"/>
      <c r="AV2000" s="100"/>
      <c r="AW2000" s="100"/>
      <c r="AX2000" s="100"/>
      <c r="AY2000" s="100"/>
    </row>
    <row r="2001" spans="37:51">
      <c r="AK2001" s="100"/>
      <c r="AL2001" s="100"/>
      <c r="AM2001" s="100"/>
      <c r="AN2001" s="100"/>
      <c r="AO2001" s="100"/>
      <c r="AP2001" s="100"/>
      <c r="AQ2001" s="100"/>
      <c r="AR2001" s="100"/>
      <c r="AS2001" s="100"/>
      <c r="AT2001" s="100"/>
      <c r="AU2001" s="100"/>
      <c r="AV2001" s="100"/>
      <c r="AW2001" s="100"/>
      <c r="AX2001" s="100"/>
      <c r="AY2001" s="100"/>
    </row>
    <row r="2002" spans="37:51">
      <c r="AK2002" s="100"/>
      <c r="AL2002" s="100"/>
      <c r="AM2002" s="100"/>
      <c r="AN2002" s="100"/>
      <c r="AO2002" s="100"/>
      <c r="AP2002" s="100"/>
      <c r="AQ2002" s="100"/>
      <c r="AR2002" s="100"/>
      <c r="AS2002" s="100"/>
      <c r="AT2002" s="100"/>
      <c r="AU2002" s="100"/>
      <c r="AV2002" s="100"/>
      <c r="AW2002" s="100"/>
      <c r="AX2002" s="100"/>
      <c r="AY2002" s="100"/>
    </row>
    <row r="2003" spans="37:51">
      <c r="AK2003" s="100"/>
      <c r="AL2003" s="100"/>
      <c r="AM2003" s="100"/>
      <c r="AN2003" s="100"/>
      <c r="AO2003" s="100"/>
      <c r="AP2003" s="100"/>
      <c r="AQ2003" s="100"/>
      <c r="AR2003" s="100"/>
      <c r="AS2003" s="100"/>
      <c r="AT2003" s="100"/>
      <c r="AU2003" s="100"/>
      <c r="AV2003" s="100"/>
      <c r="AW2003" s="100"/>
      <c r="AX2003" s="100"/>
      <c r="AY2003" s="100"/>
    </row>
    <row r="2004" spans="37:51">
      <c r="AK2004" s="100"/>
      <c r="AL2004" s="100"/>
      <c r="AM2004" s="100"/>
      <c r="AN2004" s="100"/>
      <c r="AO2004" s="100"/>
      <c r="AP2004" s="100"/>
      <c r="AQ2004" s="100"/>
      <c r="AR2004" s="100"/>
      <c r="AS2004" s="100"/>
      <c r="AT2004" s="100"/>
      <c r="AU2004" s="100"/>
      <c r="AV2004" s="100"/>
      <c r="AW2004" s="100"/>
      <c r="AX2004" s="100"/>
      <c r="AY2004" s="100"/>
    </row>
    <row r="2005" spans="37:51">
      <c r="AK2005" s="100"/>
      <c r="AL2005" s="100"/>
      <c r="AM2005" s="100"/>
      <c r="AN2005" s="100"/>
      <c r="AO2005" s="100"/>
      <c r="AP2005" s="100"/>
      <c r="AQ2005" s="100"/>
      <c r="AR2005" s="100"/>
      <c r="AS2005" s="100"/>
      <c r="AT2005" s="100"/>
      <c r="AU2005" s="100"/>
      <c r="AV2005" s="100"/>
      <c r="AW2005" s="100"/>
      <c r="AX2005" s="100"/>
      <c r="AY2005" s="100"/>
    </row>
    <row r="2006" spans="37:51">
      <c r="AK2006" s="100"/>
      <c r="AL2006" s="100"/>
      <c r="AM2006" s="100"/>
      <c r="AN2006" s="100"/>
      <c r="AO2006" s="100"/>
      <c r="AP2006" s="100"/>
      <c r="AQ2006" s="100"/>
      <c r="AR2006" s="100"/>
      <c r="AS2006" s="100"/>
      <c r="AT2006" s="100"/>
      <c r="AU2006" s="100"/>
      <c r="AV2006" s="100"/>
      <c r="AW2006" s="100"/>
      <c r="AX2006" s="100"/>
      <c r="AY2006" s="100"/>
    </row>
    <row r="2007" spans="37:51">
      <c r="AK2007" s="100"/>
      <c r="AL2007" s="100"/>
      <c r="AM2007" s="100"/>
      <c r="AN2007" s="100"/>
      <c r="AO2007" s="100"/>
      <c r="AP2007" s="100"/>
      <c r="AQ2007" s="100"/>
      <c r="AR2007" s="100"/>
      <c r="AS2007" s="100"/>
      <c r="AT2007" s="100"/>
      <c r="AU2007" s="100"/>
      <c r="AV2007" s="100"/>
      <c r="AW2007" s="100"/>
      <c r="AX2007" s="100"/>
      <c r="AY2007" s="100"/>
    </row>
    <row r="2008" spans="37:51">
      <c r="AK2008" s="100"/>
      <c r="AL2008" s="100"/>
      <c r="AM2008" s="100"/>
      <c r="AN2008" s="100"/>
      <c r="AO2008" s="100"/>
      <c r="AP2008" s="100"/>
      <c r="AQ2008" s="100"/>
      <c r="AR2008" s="100"/>
      <c r="AS2008" s="100"/>
      <c r="AT2008" s="100"/>
      <c r="AU2008" s="100"/>
      <c r="AV2008" s="100"/>
      <c r="AW2008" s="100"/>
      <c r="AX2008" s="100"/>
      <c r="AY2008" s="100"/>
    </row>
    <row r="2009" spans="37:51">
      <c r="AK2009" s="100"/>
      <c r="AL2009" s="100"/>
      <c r="AM2009" s="100"/>
      <c r="AN2009" s="100"/>
      <c r="AO2009" s="100"/>
      <c r="AP2009" s="100"/>
      <c r="AQ2009" s="100"/>
      <c r="AR2009" s="100"/>
      <c r="AS2009" s="100"/>
      <c r="AT2009" s="100"/>
      <c r="AU2009" s="100"/>
      <c r="AV2009" s="100"/>
      <c r="AW2009" s="100"/>
      <c r="AX2009" s="100"/>
      <c r="AY2009" s="100"/>
    </row>
    <row r="2010" spans="37:51">
      <c r="AK2010" s="100"/>
      <c r="AL2010" s="100"/>
      <c r="AM2010" s="100"/>
      <c r="AN2010" s="100"/>
      <c r="AO2010" s="100"/>
      <c r="AP2010" s="100"/>
      <c r="AQ2010" s="100"/>
      <c r="AR2010" s="100"/>
      <c r="AS2010" s="100"/>
      <c r="AT2010" s="100"/>
      <c r="AU2010" s="100"/>
      <c r="AV2010" s="100"/>
      <c r="AW2010" s="100"/>
      <c r="AX2010" s="100"/>
      <c r="AY2010" s="100"/>
    </row>
    <row r="2011" spans="37:51">
      <c r="AK2011" s="100"/>
      <c r="AL2011" s="100"/>
      <c r="AM2011" s="100"/>
      <c r="AN2011" s="100"/>
      <c r="AO2011" s="100"/>
      <c r="AP2011" s="100"/>
      <c r="AQ2011" s="100"/>
      <c r="AR2011" s="100"/>
      <c r="AS2011" s="100"/>
      <c r="AT2011" s="100"/>
      <c r="AU2011" s="100"/>
      <c r="AV2011" s="100"/>
      <c r="AW2011" s="100"/>
      <c r="AX2011" s="100"/>
      <c r="AY2011" s="100"/>
    </row>
    <row r="2012" spans="37:51">
      <c r="AK2012" s="100"/>
      <c r="AL2012" s="100"/>
      <c r="AM2012" s="100"/>
      <c r="AN2012" s="100"/>
      <c r="AO2012" s="100"/>
      <c r="AP2012" s="100"/>
      <c r="AQ2012" s="100"/>
      <c r="AR2012" s="100"/>
      <c r="AS2012" s="100"/>
      <c r="AT2012" s="100"/>
      <c r="AU2012" s="100"/>
      <c r="AV2012" s="100"/>
      <c r="AW2012" s="100"/>
      <c r="AX2012" s="100"/>
      <c r="AY2012" s="100"/>
    </row>
    <row r="2013" spans="37:51">
      <c r="AK2013" s="100"/>
      <c r="AL2013" s="100"/>
      <c r="AM2013" s="100"/>
      <c r="AN2013" s="100"/>
      <c r="AO2013" s="100"/>
      <c r="AP2013" s="100"/>
      <c r="AQ2013" s="100"/>
      <c r="AR2013" s="100"/>
      <c r="AS2013" s="100"/>
      <c r="AT2013" s="100"/>
      <c r="AU2013" s="100"/>
      <c r="AV2013" s="100"/>
      <c r="AW2013" s="100"/>
      <c r="AX2013" s="100"/>
      <c r="AY2013" s="100"/>
    </row>
    <row r="2014" spans="37:51">
      <c r="AK2014" s="100"/>
      <c r="AL2014" s="100"/>
      <c r="AM2014" s="100"/>
      <c r="AN2014" s="100"/>
      <c r="AO2014" s="100"/>
      <c r="AP2014" s="100"/>
      <c r="AQ2014" s="100"/>
      <c r="AR2014" s="100"/>
      <c r="AS2014" s="100"/>
      <c r="AT2014" s="100"/>
      <c r="AU2014" s="100"/>
      <c r="AV2014" s="100"/>
      <c r="AW2014" s="100"/>
      <c r="AX2014" s="100"/>
      <c r="AY2014" s="100"/>
    </row>
    <row r="2015" spans="37:51">
      <c r="AK2015" s="100"/>
      <c r="AL2015" s="100"/>
      <c r="AM2015" s="100"/>
      <c r="AN2015" s="100"/>
      <c r="AO2015" s="100"/>
      <c r="AP2015" s="100"/>
      <c r="AQ2015" s="100"/>
      <c r="AR2015" s="100"/>
      <c r="AS2015" s="100"/>
      <c r="AT2015" s="100"/>
      <c r="AU2015" s="100"/>
      <c r="AV2015" s="100"/>
      <c r="AW2015" s="100"/>
      <c r="AX2015" s="100"/>
      <c r="AY2015" s="100"/>
    </row>
    <row r="2016" spans="37:51">
      <c r="AK2016" s="100"/>
      <c r="AL2016" s="100"/>
      <c r="AM2016" s="100"/>
      <c r="AN2016" s="100"/>
      <c r="AO2016" s="100"/>
      <c r="AP2016" s="100"/>
      <c r="AQ2016" s="100"/>
      <c r="AR2016" s="100"/>
      <c r="AS2016" s="100"/>
      <c r="AT2016" s="100"/>
      <c r="AU2016" s="100"/>
      <c r="AV2016" s="100"/>
      <c r="AW2016" s="100"/>
      <c r="AX2016" s="100"/>
      <c r="AY2016" s="100"/>
    </row>
    <row r="2017" spans="37:51">
      <c r="AK2017" s="100"/>
      <c r="AL2017" s="100"/>
      <c r="AM2017" s="100"/>
      <c r="AN2017" s="100"/>
      <c r="AO2017" s="100"/>
      <c r="AP2017" s="100"/>
      <c r="AQ2017" s="100"/>
      <c r="AR2017" s="100"/>
      <c r="AS2017" s="100"/>
      <c r="AT2017" s="100"/>
      <c r="AU2017" s="100"/>
      <c r="AV2017" s="100"/>
      <c r="AW2017" s="100"/>
      <c r="AX2017" s="100"/>
      <c r="AY2017" s="100"/>
    </row>
    <row r="2018" spans="37:51">
      <c r="AK2018" s="100"/>
      <c r="AL2018" s="100"/>
      <c r="AM2018" s="100"/>
      <c r="AN2018" s="100"/>
      <c r="AO2018" s="100"/>
      <c r="AP2018" s="100"/>
      <c r="AQ2018" s="100"/>
      <c r="AR2018" s="100"/>
      <c r="AS2018" s="100"/>
      <c r="AT2018" s="100"/>
      <c r="AU2018" s="100"/>
      <c r="AV2018" s="100"/>
      <c r="AW2018" s="100"/>
      <c r="AX2018" s="100"/>
      <c r="AY2018" s="100"/>
    </row>
    <row r="2019" spans="37:51">
      <c r="AK2019" s="100"/>
      <c r="AL2019" s="100"/>
      <c r="AM2019" s="100"/>
      <c r="AN2019" s="100"/>
      <c r="AO2019" s="100"/>
      <c r="AP2019" s="100"/>
      <c r="AQ2019" s="100"/>
      <c r="AR2019" s="100"/>
      <c r="AS2019" s="100"/>
      <c r="AT2019" s="100"/>
      <c r="AU2019" s="100"/>
      <c r="AV2019" s="100"/>
      <c r="AW2019" s="100"/>
      <c r="AX2019" s="100"/>
      <c r="AY2019" s="100"/>
    </row>
    <row r="2020" spans="37:51">
      <c r="AK2020" s="100"/>
      <c r="AL2020" s="100"/>
      <c r="AM2020" s="100"/>
      <c r="AN2020" s="100"/>
      <c r="AO2020" s="100"/>
      <c r="AP2020" s="100"/>
      <c r="AQ2020" s="100"/>
      <c r="AR2020" s="100"/>
      <c r="AS2020" s="100"/>
      <c r="AT2020" s="100"/>
      <c r="AU2020" s="100"/>
      <c r="AV2020" s="100"/>
      <c r="AW2020" s="100"/>
      <c r="AX2020" s="100"/>
      <c r="AY2020" s="100"/>
    </row>
    <row r="2021" spans="37:51">
      <c r="AK2021" s="100"/>
      <c r="AL2021" s="100"/>
      <c r="AM2021" s="100"/>
      <c r="AN2021" s="100"/>
      <c r="AO2021" s="100"/>
      <c r="AP2021" s="100"/>
      <c r="AQ2021" s="100"/>
      <c r="AR2021" s="100"/>
      <c r="AS2021" s="100"/>
      <c r="AT2021" s="100"/>
      <c r="AU2021" s="100"/>
      <c r="AV2021" s="100"/>
      <c r="AW2021" s="100"/>
      <c r="AX2021" s="100"/>
      <c r="AY2021" s="100"/>
    </row>
    <row r="2022" spans="37:51">
      <c r="AK2022" s="100"/>
      <c r="AL2022" s="100"/>
      <c r="AM2022" s="100"/>
      <c r="AN2022" s="100"/>
      <c r="AO2022" s="100"/>
      <c r="AP2022" s="100"/>
      <c r="AQ2022" s="100"/>
      <c r="AR2022" s="100"/>
      <c r="AS2022" s="100"/>
      <c r="AT2022" s="100"/>
      <c r="AU2022" s="100"/>
      <c r="AV2022" s="100"/>
      <c r="AW2022" s="100"/>
      <c r="AX2022" s="100"/>
      <c r="AY2022" s="100"/>
    </row>
    <row r="2023" spans="37:51">
      <c r="AK2023" s="100"/>
      <c r="AL2023" s="100"/>
      <c r="AM2023" s="100"/>
      <c r="AN2023" s="100"/>
      <c r="AO2023" s="100"/>
      <c r="AP2023" s="100"/>
      <c r="AQ2023" s="100"/>
      <c r="AR2023" s="100"/>
      <c r="AS2023" s="100"/>
      <c r="AT2023" s="100"/>
      <c r="AU2023" s="100"/>
      <c r="AV2023" s="100"/>
      <c r="AW2023" s="100"/>
      <c r="AX2023" s="100"/>
      <c r="AY2023" s="100"/>
    </row>
    <row r="2024" spans="37:51">
      <c r="AK2024" s="100"/>
      <c r="AL2024" s="100"/>
      <c r="AM2024" s="100"/>
      <c r="AN2024" s="100"/>
      <c r="AO2024" s="100"/>
      <c r="AP2024" s="100"/>
      <c r="AQ2024" s="100"/>
      <c r="AR2024" s="100"/>
      <c r="AS2024" s="100"/>
      <c r="AT2024" s="100"/>
      <c r="AU2024" s="100"/>
      <c r="AV2024" s="100"/>
      <c r="AW2024" s="100"/>
      <c r="AX2024" s="100"/>
      <c r="AY2024" s="100"/>
    </row>
    <row r="2025" spans="37:51">
      <c r="AK2025" s="100"/>
      <c r="AL2025" s="100"/>
      <c r="AM2025" s="100"/>
      <c r="AN2025" s="100"/>
      <c r="AO2025" s="100"/>
      <c r="AP2025" s="100"/>
      <c r="AQ2025" s="100"/>
      <c r="AR2025" s="100"/>
      <c r="AS2025" s="100"/>
      <c r="AT2025" s="100"/>
      <c r="AU2025" s="100"/>
      <c r="AV2025" s="100"/>
      <c r="AW2025" s="100"/>
      <c r="AX2025" s="100"/>
      <c r="AY2025" s="100"/>
    </row>
    <row r="2026" spans="37:51">
      <c r="AK2026" s="100"/>
      <c r="AL2026" s="100"/>
      <c r="AM2026" s="100"/>
      <c r="AN2026" s="100"/>
      <c r="AO2026" s="100"/>
      <c r="AP2026" s="100"/>
      <c r="AQ2026" s="100"/>
      <c r="AR2026" s="100"/>
      <c r="AS2026" s="100"/>
      <c r="AT2026" s="100"/>
      <c r="AU2026" s="100"/>
      <c r="AV2026" s="100"/>
      <c r="AW2026" s="100"/>
      <c r="AX2026" s="100"/>
      <c r="AY2026" s="100"/>
    </row>
    <row r="2027" spans="37:51">
      <c r="AK2027" s="100"/>
      <c r="AL2027" s="100"/>
      <c r="AM2027" s="100"/>
      <c r="AN2027" s="100"/>
      <c r="AO2027" s="100"/>
      <c r="AP2027" s="100"/>
      <c r="AQ2027" s="100"/>
      <c r="AR2027" s="100"/>
      <c r="AS2027" s="100"/>
      <c r="AT2027" s="100"/>
      <c r="AU2027" s="100"/>
      <c r="AV2027" s="100"/>
      <c r="AW2027" s="100"/>
      <c r="AX2027" s="100"/>
      <c r="AY2027" s="100"/>
    </row>
    <row r="2028" spans="37:51">
      <c r="AK2028" s="100"/>
      <c r="AL2028" s="100"/>
      <c r="AM2028" s="100"/>
      <c r="AN2028" s="100"/>
      <c r="AO2028" s="100"/>
      <c r="AP2028" s="100"/>
      <c r="AQ2028" s="100"/>
      <c r="AR2028" s="100"/>
      <c r="AS2028" s="100"/>
      <c r="AT2028" s="100"/>
      <c r="AU2028" s="100"/>
      <c r="AV2028" s="100"/>
      <c r="AW2028" s="100"/>
      <c r="AX2028" s="100"/>
      <c r="AY2028" s="100"/>
    </row>
    <row r="2029" spans="37:51">
      <c r="AK2029" s="100"/>
      <c r="AL2029" s="100"/>
      <c r="AM2029" s="100"/>
      <c r="AN2029" s="100"/>
      <c r="AO2029" s="100"/>
      <c r="AP2029" s="100"/>
      <c r="AQ2029" s="100"/>
      <c r="AR2029" s="100"/>
      <c r="AS2029" s="100"/>
      <c r="AT2029" s="100"/>
      <c r="AU2029" s="100"/>
      <c r="AV2029" s="100"/>
      <c r="AW2029" s="100"/>
      <c r="AX2029" s="100"/>
      <c r="AY2029" s="100"/>
    </row>
    <row r="2030" spans="37:51">
      <c r="AK2030" s="100"/>
      <c r="AL2030" s="100"/>
      <c r="AM2030" s="100"/>
      <c r="AN2030" s="100"/>
      <c r="AO2030" s="100"/>
      <c r="AP2030" s="100"/>
      <c r="AQ2030" s="100"/>
      <c r="AR2030" s="100"/>
      <c r="AS2030" s="100"/>
      <c r="AT2030" s="100"/>
      <c r="AU2030" s="100"/>
      <c r="AV2030" s="100"/>
      <c r="AW2030" s="100"/>
      <c r="AX2030" s="100"/>
      <c r="AY2030" s="100"/>
    </row>
    <row r="2031" spans="37:51">
      <c r="AK2031" s="100"/>
      <c r="AL2031" s="100"/>
      <c r="AM2031" s="100"/>
      <c r="AN2031" s="100"/>
      <c r="AO2031" s="100"/>
      <c r="AP2031" s="100"/>
      <c r="AQ2031" s="100"/>
      <c r="AR2031" s="100"/>
      <c r="AS2031" s="100"/>
      <c r="AT2031" s="100"/>
      <c r="AU2031" s="100"/>
      <c r="AV2031" s="100"/>
      <c r="AW2031" s="100"/>
      <c r="AX2031" s="100"/>
      <c r="AY2031" s="100"/>
    </row>
    <row r="2032" spans="37:51">
      <c r="AK2032" s="100"/>
      <c r="AL2032" s="100"/>
      <c r="AM2032" s="100"/>
      <c r="AN2032" s="100"/>
      <c r="AO2032" s="100"/>
      <c r="AP2032" s="100"/>
      <c r="AQ2032" s="100"/>
      <c r="AR2032" s="100"/>
      <c r="AS2032" s="100"/>
      <c r="AT2032" s="100"/>
      <c r="AU2032" s="100"/>
      <c r="AV2032" s="100"/>
      <c r="AW2032" s="100"/>
      <c r="AX2032" s="100"/>
      <c r="AY2032" s="100"/>
    </row>
    <row r="2033" spans="37:51">
      <c r="AK2033" s="100"/>
      <c r="AL2033" s="100"/>
      <c r="AM2033" s="100"/>
      <c r="AN2033" s="100"/>
      <c r="AO2033" s="100"/>
      <c r="AP2033" s="100"/>
      <c r="AQ2033" s="100"/>
      <c r="AR2033" s="100"/>
      <c r="AS2033" s="100"/>
      <c r="AT2033" s="100"/>
      <c r="AU2033" s="100"/>
      <c r="AV2033" s="100"/>
      <c r="AW2033" s="100"/>
      <c r="AX2033" s="100"/>
      <c r="AY2033" s="100"/>
    </row>
    <row r="2034" spans="37:51">
      <c r="AK2034" s="100"/>
      <c r="AL2034" s="100"/>
      <c r="AM2034" s="100"/>
      <c r="AN2034" s="100"/>
      <c r="AO2034" s="100"/>
      <c r="AP2034" s="100"/>
      <c r="AQ2034" s="100"/>
      <c r="AR2034" s="100"/>
      <c r="AS2034" s="100"/>
      <c r="AT2034" s="100"/>
      <c r="AU2034" s="100"/>
      <c r="AV2034" s="100"/>
      <c r="AW2034" s="100"/>
      <c r="AX2034" s="100"/>
      <c r="AY2034" s="100"/>
    </row>
    <row r="2035" spans="37:51">
      <c r="AK2035" s="100"/>
      <c r="AL2035" s="100"/>
      <c r="AM2035" s="100"/>
      <c r="AN2035" s="100"/>
      <c r="AO2035" s="100"/>
      <c r="AP2035" s="100"/>
      <c r="AQ2035" s="100"/>
      <c r="AR2035" s="100"/>
      <c r="AS2035" s="100"/>
      <c r="AT2035" s="100"/>
      <c r="AU2035" s="100"/>
      <c r="AV2035" s="100"/>
      <c r="AW2035" s="100"/>
      <c r="AX2035" s="100"/>
      <c r="AY2035" s="100"/>
    </row>
    <row r="2036" spans="37:51">
      <c r="AK2036" s="100"/>
      <c r="AL2036" s="100"/>
      <c r="AM2036" s="100"/>
      <c r="AN2036" s="100"/>
      <c r="AO2036" s="100"/>
      <c r="AP2036" s="100"/>
      <c r="AQ2036" s="100"/>
      <c r="AR2036" s="100"/>
      <c r="AS2036" s="100"/>
      <c r="AT2036" s="100"/>
      <c r="AU2036" s="100"/>
      <c r="AV2036" s="100"/>
      <c r="AW2036" s="100"/>
      <c r="AX2036" s="100"/>
      <c r="AY2036" s="100"/>
    </row>
    <row r="2037" spans="37:51">
      <c r="AK2037" s="100"/>
      <c r="AL2037" s="100"/>
      <c r="AM2037" s="100"/>
      <c r="AN2037" s="100"/>
      <c r="AO2037" s="100"/>
      <c r="AP2037" s="100"/>
      <c r="AQ2037" s="100"/>
      <c r="AR2037" s="100"/>
      <c r="AS2037" s="100"/>
      <c r="AT2037" s="100"/>
      <c r="AU2037" s="100"/>
      <c r="AV2037" s="100"/>
      <c r="AW2037" s="100"/>
      <c r="AX2037" s="100"/>
      <c r="AY2037" s="100"/>
    </row>
    <row r="2038" spans="37:51">
      <c r="AK2038" s="100"/>
      <c r="AL2038" s="100"/>
      <c r="AM2038" s="100"/>
      <c r="AN2038" s="100"/>
      <c r="AO2038" s="100"/>
      <c r="AP2038" s="100"/>
      <c r="AQ2038" s="100"/>
      <c r="AR2038" s="100"/>
      <c r="AS2038" s="100"/>
      <c r="AT2038" s="100"/>
      <c r="AU2038" s="100"/>
      <c r="AV2038" s="100"/>
      <c r="AW2038" s="100"/>
      <c r="AX2038" s="100"/>
      <c r="AY2038" s="100"/>
    </row>
    <row r="2039" spans="37:51">
      <c r="AK2039" s="100"/>
      <c r="AL2039" s="100"/>
      <c r="AM2039" s="100"/>
      <c r="AN2039" s="100"/>
      <c r="AO2039" s="100"/>
      <c r="AP2039" s="100"/>
      <c r="AQ2039" s="100"/>
      <c r="AR2039" s="100"/>
      <c r="AS2039" s="100"/>
      <c r="AT2039" s="100"/>
      <c r="AU2039" s="100"/>
      <c r="AV2039" s="100"/>
      <c r="AW2039" s="100"/>
      <c r="AX2039" s="100"/>
      <c r="AY2039" s="100"/>
    </row>
    <row r="2040" spans="37:51">
      <c r="AK2040" s="100"/>
      <c r="AL2040" s="100"/>
      <c r="AM2040" s="100"/>
      <c r="AN2040" s="100"/>
      <c r="AO2040" s="100"/>
      <c r="AP2040" s="100"/>
      <c r="AQ2040" s="100"/>
      <c r="AR2040" s="100"/>
      <c r="AS2040" s="100"/>
      <c r="AT2040" s="100"/>
      <c r="AU2040" s="100"/>
      <c r="AV2040" s="100"/>
      <c r="AW2040" s="100"/>
      <c r="AX2040" s="100"/>
      <c r="AY2040" s="100"/>
    </row>
    <row r="2041" spans="37:51">
      <c r="AK2041" s="100"/>
      <c r="AL2041" s="100"/>
      <c r="AM2041" s="100"/>
      <c r="AN2041" s="100"/>
      <c r="AO2041" s="100"/>
      <c r="AP2041" s="100"/>
      <c r="AQ2041" s="100"/>
      <c r="AR2041" s="100"/>
      <c r="AS2041" s="100"/>
      <c r="AT2041" s="100"/>
      <c r="AU2041" s="100"/>
      <c r="AV2041" s="100"/>
      <c r="AW2041" s="100"/>
      <c r="AX2041" s="100"/>
      <c r="AY2041" s="100"/>
    </row>
    <row r="2042" spans="37:51">
      <c r="AK2042" s="100"/>
      <c r="AL2042" s="100"/>
      <c r="AM2042" s="100"/>
      <c r="AN2042" s="100"/>
      <c r="AO2042" s="100"/>
      <c r="AP2042" s="100"/>
      <c r="AQ2042" s="100"/>
      <c r="AR2042" s="100"/>
      <c r="AS2042" s="100"/>
      <c r="AT2042" s="100"/>
      <c r="AU2042" s="100"/>
      <c r="AV2042" s="100"/>
      <c r="AW2042" s="100"/>
      <c r="AX2042" s="100"/>
      <c r="AY2042" s="100"/>
    </row>
    <row r="2043" spans="37:51">
      <c r="AK2043" s="100"/>
      <c r="AL2043" s="100"/>
      <c r="AM2043" s="100"/>
      <c r="AN2043" s="100"/>
      <c r="AO2043" s="100"/>
      <c r="AP2043" s="100"/>
      <c r="AQ2043" s="100"/>
      <c r="AR2043" s="100"/>
      <c r="AS2043" s="100"/>
      <c r="AT2043" s="100"/>
      <c r="AU2043" s="100"/>
      <c r="AV2043" s="100"/>
      <c r="AW2043" s="100"/>
      <c r="AX2043" s="100"/>
      <c r="AY2043" s="100"/>
    </row>
    <row r="2044" spans="37:51">
      <c r="AK2044" s="100"/>
      <c r="AL2044" s="100"/>
      <c r="AM2044" s="100"/>
      <c r="AN2044" s="100"/>
      <c r="AO2044" s="100"/>
      <c r="AP2044" s="100"/>
      <c r="AQ2044" s="100"/>
      <c r="AR2044" s="100"/>
      <c r="AS2044" s="100"/>
      <c r="AT2044" s="100"/>
      <c r="AU2044" s="100"/>
      <c r="AV2044" s="100"/>
      <c r="AW2044" s="100"/>
      <c r="AX2044" s="100"/>
      <c r="AY2044" s="100"/>
    </row>
    <row r="2045" spans="37:51">
      <c r="AK2045" s="100"/>
      <c r="AL2045" s="100"/>
      <c r="AM2045" s="100"/>
      <c r="AN2045" s="100"/>
      <c r="AO2045" s="100"/>
      <c r="AP2045" s="100"/>
      <c r="AQ2045" s="100"/>
      <c r="AR2045" s="100"/>
      <c r="AS2045" s="100"/>
      <c r="AT2045" s="100"/>
      <c r="AU2045" s="100"/>
      <c r="AV2045" s="100"/>
      <c r="AW2045" s="100"/>
      <c r="AX2045" s="100"/>
      <c r="AY2045" s="100"/>
    </row>
    <row r="2046" spans="37:51">
      <c r="AK2046" s="100"/>
      <c r="AL2046" s="100"/>
      <c r="AM2046" s="100"/>
      <c r="AN2046" s="100"/>
      <c r="AO2046" s="100"/>
      <c r="AP2046" s="100"/>
      <c r="AQ2046" s="100"/>
      <c r="AR2046" s="100"/>
      <c r="AS2046" s="100"/>
      <c r="AT2046" s="100"/>
      <c r="AU2046" s="100"/>
      <c r="AV2046" s="100"/>
      <c r="AW2046" s="100"/>
      <c r="AX2046" s="100"/>
      <c r="AY2046" s="100"/>
    </row>
    <row r="2047" spans="37:51">
      <c r="AK2047" s="100"/>
      <c r="AL2047" s="100"/>
      <c r="AM2047" s="100"/>
      <c r="AN2047" s="100"/>
      <c r="AO2047" s="100"/>
      <c r="AP2047" s="100"/>
      <c r="AQ2047" s="100"/>
      <c r="AR2047" s="100"/>
      <c r="AS2047" s="100"/>
      <c r="AT2047" s="100"/>
      <c r="AU2047" s="100"/>
      <c r="AV2047" s="100"/>
      <c r="AW2047" s="100"/>
      <c r="AX2047" s="100"/>
      <c r="AY2047" s="100"/>
    </row>
    <row r="2048" spans="37:51">
      <c r="AK2048" s="100"/>
      <c r="AL2048" s="100"/>
      <c r="AM2048" s="100"/>
      <c r="AN2048" s="100"/>
      <c r="AO2048" s="100"/>
      <c r="AP2048" s="100"/>
      <c r="AQ2048" s="100"/>
      <c r="AR2048" s="100"/>
      <c r="AS2048" s="100"/>
      <c r="AT2048" s="100"/>
      <c r="AU2048" s="100"/>
      <c r="AV2048" s="100"/>
      <c r="AW2048" s="100"/>
      <c r="AX2048" s="100"/>
      <c r="AY2048" s="100"/>
    </row>
    <row r="2049" spans="37:51">
      <c r="AK2049" s="100"/>
      <c r="AL2049" s="100"/>
      <c r="AM2049" s="100"/>
      <c r="AN2049" s="100"/>
      <c r="AO2049" s="100"/>
      <c r="AP2049" s="100"/>
      <c r="AQ2049" s="100"/>
      <c r="AR2049" s="100"/>
      <c r="AS2049" s="100"/>
      <c r="AT2049" s="100"/>
      <c r="AU2049" s="100"/>
      <c r="AV2049" s="100"/>
      <c r="AW2049" s="100"/>
      <c r="AX2049" s="100"/>
      <c r="AY2049" s="100"/>
    </row>
    <row r="2050" spans="37:51">
      <c r="AK2050" s="100"/>
      <c r="AL2050" s="100"/>
      <c r="AM2050" s="100"/>
      <c r="AN2050" s="100"/>
      <c r="AO2050" s="100"/>
      <c r="AP2050" s="100"/>
      <c r="AQ2050" s="100"/>
      <c r="AR2050" s="100"/>
      <c r="AS2050" s="100"/>
      <c r="AT2050" s="100"/>
      <c r="AU2050" s="100"/>
      <c r="AV2050" s="100"/>
      <c r="AW2050" s="100"/>
      <c r="AX2050" s="100"/>
      <c r="AY2050" s="100"/>
    </row>
    <row r="2051" spans="37:51">
      <c r="AK2051" s="100"/>
      <c r="AL2051" s="100"/>
      <c r="AM2051" s="100"/>
      <c r="AN2051" s="100"/>
      <c r="AO2051" s="100"/>
      <c r="AP2051" s="100"/>
      <c r="AQ2051" s="100"/>
      <c r="AR2051" s="100"/>
      <c r="AS2051" s="100"/>
      <c r="AT2051" s="100"/>
      <c r="AU2051" s="100"/>
      <c r="AV2051" s="100"/>
      <c r="AW2051" s="100"/>
      <c r="AX2051" s="100"/>
      <c r="AY2051" s="100"/>
    </row>
    <row r="2052" spans="37:51">
      <c r="AK2052" s="100"/>
      <c r="AL2052" s="100"/>
      <c r="AM2052" s="100"/>
      <c r="AN2052" s="100"/>
      <c r="AO2052" s="100"/>
      <c r="AP2052" s="100"/>
      <c r="AQ2052" s="100"/>
      <c r="AR2052" s="100"/>
      <c r="AS2052" s="100"/>
      <c r="AT2052" s="100"/>
      <c r="AU2052" s="100"/>
      <c r="AV2052" s="100"/>
      <c r="AW2052" s="100"/>
      <c r="AX2052" s="100"/>
      <c r="AY2052" s="100"/>
    </row>
    <row r="2053" spans="37:51">
      <c r="AK2053" s="100"/>
      <c r="AL2053" s="100"/>
      <c r="AM2053" s="100"/>
      <c r="AN2053" s="100"/>
      <c r="AO2053" s="100"/>
      <c r="AP2053" s="100"/>
      <c r="AQ2053" s="100"/>
      <c r="AR2053" s="100"/>
      <c r="AS2053" s="100"/>
      <c r="AT2053" s="100"/>
      <c r="AU2053" s="100"/>
      <c r="AV2053" s="100"/>
      <c r="AW2053" s="100"/>
      <c r="AX2053" s="100"/>
      <c r="AY2053" s="100"/>
    </row>
    <row r="2054" spans="37:51">
      <c r="AK2054" s="100"/>
      <c r="AL2054" s="100"/>
      <c r="AM2054" s="100"/>
      <c r="AN2054" s="100"/>
      <c r="AO2054" s="100"/>
      <c r="AP2054" s="100"/>
      <c r="AQ2054" s="100"/>
      <c r="AR2054" s="100"/>
      <c r="AS2054" s="100"/>
      <c r="AT2054" s="100"/>
      <c r="AU2054" s="100"/>
      <c r="AV2054" s="100"/>
      <c r="AW2054" s="100"/>
      <c r="AX2054" s="100"/>
      <c r="AY2054" s="100"/>
    </row>
    <row r="2055" spans="37:51">
      <c r="AK2055" s="100"/>
      <c r="AL2055" s="100"/>
      <c r="AM2055" s="100"/>
      <c r="AN2055" s="100"/>
      <c r="AO2055" s="100"/>
      <c r="AP2055" s="100"/>
      <c r="AQ2055" s="100"/>
      <c r="AR2055" s="100"/>
      <c r="AS2055" s="100"/>
      <c r="AT2055" s="100"/>
      <c r="AU2055" s="100"/>
      <c r="AV2055" s="100"/>
      <c r="AW2055" s="100"/>
      <c r="AX2055" s="100"/>
      <c r="AY2055" s="100"/>
    </row>
    <row r="2056" spans="37:51">
      <c r="AK2056" s="100"/>
      <c r="AL2056" s="100"/>
      <c r="AM2056" s="100"/>
      <c r="AN2056" s="100"/>
      <c r="AO2056" s="100"/>
      <c r="AP2056" s="100"/>
      <c r="AQ2056" s="100"/>
      <c r="AR2056" s="100"/>
      <c r="AS2056" s="100"/>
      <c r="AT2056" s="100"/>
      <c r="AU2056" s="100"/>
      <c r="AV2056" s="100"/>
      <c r="AW2056" s="100"/>
      <c r="AX2056" s="100"/>
      <c r="AY2056" s="100"/>
    </row>
    <row r="2057" spans="37:51">
      <c r="AK2057" s="100"/>
      <c r="AL2057" s="100"/>
      <c r="AM2057" s="100"/>
      <c r="AN2057" s="100"/>
      <c r="AO2057" s="100"/>
      <c r="AP2057" s="100"/>
      <c r="AQ2057" s="100"/>
      <c r="AR2057" s="100"/>
      <c r="AS2057" s="100"/>
      <c r="AT2057" s="100"/>
      <c r="AU2057" s="100"/>
      <c r="AV2057" s="100"/>
      <c r="AW2057" s="100"/>
      <c r="AX2057" s="100"/>
      <c r="AY2057" s="100"/>
    </row>
    <row r="2058" spans="37:51">
      <c r="AK2058" s="100"/>
      <c r="AL2058" s="100"/>
      <c r="AM2058" s="100"/>
      <c r="AN2058" s="100"/>
      <c r="AO2058" s="100"/>
      <c r="AP2058" s="100"/>
      <c r="AQ2058" s="100"/>
      <c r="AR2058" s="100"/>
      <c r="AS2058" s="100"/>
      <c r="AT2058" s="100"/>
      <c r="AU2058" s="100"/>
      <c r="AV2058" s="100"/>
      <c r="AW2058" s="100"/>
      <c r="AX2058" s="100"/>
      <c r="AY2058" s="100"/>
    </row>
    <row r="2059" spans="37:51">
      <c r="AK2059" s="100"/>
      <c r="AL2059" s="100"/>
      <c r="AM2059" s="100"/>
      <c r="AN2059" s="100"/>
      <c r="AO2059" s="100"/>
      <c r="AP2059" s="100"/>
      <c r="AQ2059" s="100"/>
      <c r="AR2059" s="100"/>
      <c r="AS2059" s="100"/>
      <c r="AT2059" s="100"/>
      <c r="AU2059" s="100"/>
      <c r="AV2059" s="100"/>
      <c r="AW2059" s="100"/>
      <c r="AX2059" s="100"/>
      <c r="AY2059" s="100"/>
    </row>
    <row r="2060" spans="37:51">
      <c r="AK2060" s="100"/>
      <c r="AL2060" s="100"/>
      <c r="AM2060" s="100"/>
      <c r="AN2060" s="100"/>
      <c r="AO2060" s="100"/>
      <c r="AP2060" s="100"/>
      <c r="AQ2060" s="100"/>
      <c r="AR2060" s="100"/>
      <c r="AS2060" s="100"/>
      <c r="AT2060" s="100"/>
      <c r="AU2060" s="100"/>
      <c r="AV2060" s="100"/>
      <c r="AW2060" s="100"/>
      <c r="AX2060" s="100"/>
      <c r="AY2060" s="100"/>
    </row>
    <row r="2061" spans="37:51">
      <c r="AK2061" s="100"/>
      <c r="AL2061" s="100"/>
      <c r="AM2061" s="100"/>
      <c r="AN2061" s="100"/>
      <c r="AO2061" s="100"/>
      <c r="AP2061" s="100"/>
      <c r="AQ2061" s="100"/>
      <c r="AR2061" s="100"/>
      <c r="AS2061" s="100"/>
      <c r="AT2061" s="100"/>
      <c r="AU2061" s="100"/>
      <c r="AV2061" s="100"/>
      <c r="AW2061" s="100"/>
      <c r="AX2061" s="100"/>
      <c r="AY2061" s="100"/>
    </row>
    <row r="2062" spans="37:51">
      <c r="AK2062" s="100"/>
      <c r="AL2062" s="100"/>
      <c r="AM2062" s="100"/>
      <c r="AN2062" s="100"/>
      <c r="AO2062" s="100"/>
      <c r="AP2062" s="100"/>
      <c r="AQ2062" s="100"/>
      <c r="AR2062" s="100"/>
      <c r="AS2062" s="100"/>
      <c r="AT2062" s="100"/>
      <c r="AU2062" s="100"/>
      <c r="AV2062" s="100"/>
      <c r="AW2062" s="100"/>
      <c r="AX2062" s="100"/>
      <c r="AY2062" s="100"/>
    </row>
    <row r="2063" spans="37:51">
      <c r="AK2063" s="100"/>
      <c r="AL2063" s="100"/>
      <c r="AM2063" s="100"/>
      <c r="AN2063" s="100"/>
      <c r="AO2063" s="100"/>
      <c r="AP2063" s="100"/>
      <c r="AQ2063" s="100"/>
      <c r="AR2063" s="100"/>
      <c r="AS2063" s="100"/>
      <c r="AT2063" s="100"/>
      <c r="AU2063" s="100"/>
      <c r="AV2063" s="100"/>
      <c r="AW2063" s="100"/>
      <c r="AX2063" s="100"/>
      <c r="AY2063" s="100"/>
    </row>
    <row r="2064" spans="37:51">
      <c r="AK2064" s="100"/>
      <c r="AL2064" s="100"/>
      <c r="AM2064" s="100"/>
      <c r="AN2064" s="100"/>
      <c r="AO2064" s="100"/>
      <c r="AP2064" s="100"/>
      <c r="AQ2064" s="100"/>
      <c r="AR2064" s="100"/>
      <c r="AS2064" s="100"/>
      <c r="AT2064" s="100"/>
      <c r="AU2064" s="100"/>
      <c r="AV2064" s="100"/>
      <c r="AW2064" s="100"/>
      <c r="AX2064" s="100"/>
      <c r="AY2064" s="100"/>
    </row>
    <row r="2065" spans="37:51">
      <c r="AK2065" s="100"/>
      <c r="AL2065" s="100"/>
      <c r="AM2065" s="100"/>
      <c r="AN2065" s="100"/>
      <c r="AO2065" s="100"/>
      <c r="AP2065" s="100"/>
      <c r="AQ2065" s="100"/>
      <c r="AR2065" s="100"/>
      <c r="AS2065" s="100"/>
      <c r="AT2065" s="100"/>
      <c r="AU2065" s="100"/>
      <c r="AV2065" s="100"/>
      <c r="AW2065" s="100"/>
      <c r="AX2065" s="100"/>
      <c r="AY2065" s="100"/>
    </row>
    <row r="2066" spans="37:51">
      <c r="AK2066" s="100"/>
      <c r="AL2066" s="100"/>
      <c r="AM2066" s="100"/>
      <c r="AN2066" s="100"/>
      <c r="AO2066" s="100"/>
      <c r="AP2066" s="100"/>
      <c r="AQ2066" s="100"/>
      <c r="AR2066" s="100"/>
      <c r="AS2066" s="100"/>
      <c r="AT2066" s="100"/>
      <c r="AU2066" s="100"/>
      <c r="AV2066" s="100"/>
      <c r="AW2066" s="100"/>
      <c r="AX2066" s="100"/>
      <c r="AY2066" s="100"/>
    </row>
    <row r="2067" spans="37:51">
      <c r="AK2067" s="100"/>
      <c r="AL2067" s="100"/>
      <c r="AM2067" s="100"/>
      <c r="AN2067" s="100"/>
      <c r="AO2067" s="100"/>
      <c r="AP2067" s="100"/>
      <c r="AQ2067" s="100"/>
      <c r="AR2067" s="100"/>
      <c r="AS2067" s="100"/>
      <c r="AT2067" s="100"/>
      <c r="AU2067" s="100"/>
      <c r="AV2067" s="100"/>
      <c r="AW2067" s="100"/>
      <c r="AX2067" s="100"/>
      <c r="AY2067" s="100"/>
    </row>
    <row r="2068" spans="37:51">
      <c r="AK2068" s="100"/>
      <c r="AL2068" s="100"/>
      <c r="AM2068" s="100"/>
      <c r="AN2068" s="100"/>
      <c r="AO2068" s="100"/>
      <c r="AP2068" s="100"/>
      <c r="AQ2068" s="100"/>
      <c r="AR2068" s="100"/>
      <c r="AS2068" s="100"/>
      <c r="AT2068" s="100"/>
      <c r="AU2068" s="100"/>
      <c r="AV2068" s="100"/>
      <c r="AW2068" s="100"/>
      <c r="AX2068" s="100"/>
      <c r="AY2068" s="100"/>
    </row>
    <row r="2069" spans="37:51">
      <c r="AK2069" s="100"/>
      <c r="AL2069" s="100"/>
      <c r="AM2069" s="100"/>
      <c r="AN2069" s="100"/>
      <c r="AO2069" s="100"/>
      <c r="AP2069" s="100"/>
      <c r="AQ2069" s="100"/>
      <c r="AR2069" s="100"/>
      <c r="AS2069" s="100"/>
      <c r="AT2069" s="100"/>
      <c r="AU2069" s="100"/>
      <c r="AV2069" s="100"/>
      <c r="AW2069" s="100"/>
      <c r="AX2069" s="100"/>
      <c r="AY2069" s="100"/>
    </row>
    <row r="2070" spans="37:51">
      <c r="AK2070" s="100"/>
      <c r="AL2070" s="100"/>
      <c r="AM2070" s="100"/>
      <c r="AN2070" s="100"/>
      <c r="AO2070" s="100"/>
      <c r="AP2070" s="100"/>
      <c r="AQ2070" s="100"/>
      <c r="AR2070" s="100"/>
      <c r="AS2070" s="100"/>
      <c r="AT2070" s="100"/>
      <c r="AU2070" s="100"/>
      <c r="AV2070" s="100"/>
      <c r="AW2070" s="100"/>
      <c r="AX2070" s="100"/>
      <c r="AY2070" s="100"/>
    </row>
    <row r="2071" spans="37:51">
      <c r="AK2071" s="100"/>
      <c r="AL2071" s="100"/>
      <c r="AM2071" s="100"/>
      <c r="AN2071" s="100"/>
      <c r="AO2071" s="100"/>
      <c r="AP2071" s="100"/>
      <c r="AQ2071" s="100"/>
      <c r="AR2071" s="100"/>
      <c r="AS2071" s="100"/>
      <c r="AT2071" s="100"/>
      <c r="AU2071" s="100"/>
      <c r="AV2071" s="100"/>
      <c r="AW2071" s="100"/>
      <c r="AX2071" s="100"/>
      <c r="AY2071" s="100"/>
    </row>
    <row r="2072" spans="37:51">
      <c r="AK2072" s="100"/>
      <c r="AL2072" s="100"/>
      <c r="AM2072" s="100"/>
      <c r="AN2072" s="100"/>
      <c r="AO2072" s="100"/>
      <c r="AP2072" s="100"/>
      <c r="AQ2072" s="100"/>
      <c r="AR2072" s="100"/>
      <c r="AS2072" s="100"/>
      <c r="AT2072" s="100"/>
      <c r="AU2072" s="100"/>
      <c r="AV2072" s="100"/>
      <c r="AW2072" s="100"/>
      <c r="AX2072" s="100"/>
      <c r="AY2072" s="100"/>
    </row>
    <row r="2073" spans="37:51">
      <c r="AK2073" s="100"/>
      <c r="AL2073" s="100"/>
      <c r="AM2073" s="100"/>
      <c r="AN2073" s="100"/>
      <c r="AO2073" s="100"/>
      <c r="AP2073" s="100"/>
      <c r="AQ2073" s="100"/>
      <c r="AR2073" s="100"/>
      <c r="AS2073" s="100"/>
      <c r="AT2073" s="100"/>
      <c r="AU2073" s="100"/>
      <c r="AV2073" s="100"/>
      <c r="AW2073" s="100"/>
      <c r="AX2073" s="100"/>
      <c r="AY2073" s="100"/>
    </row>
    <row r="2074" spans="37:51">
      <c r="AK2074" s="100"/>
      <c r="AL2074" s="100"/>
      <c r="AM2074" s="100"/>
      <c r="AN2074" s="100"/>
      <c r="AO2074" s="100"/>
      <c r="AP2074" s="100"/>
      <c r="AQ2074" s="100"/>
      <c r="AR2074" s="100"/>
      <c r="AS2074" s="100"/>
      <c r="AT2074" s="100"/>
      <c r="AU2074" s="100"/>
      <c r="AV2074" s="100"/>
      <c r="AW2074" s="100"/>
      <c r="AX2074" s="100"/>
      <c r="AY2074" s="100"/>
    </row>
    <row r="2075" spans="37:51">
      <c r="AK2075" s="100"/>
      <c r="AL2075" s="100"/>
      <c r="AM2075" s="100"/>
      <c r="AN2075" s="100"/>
      <c r="AO2075" s="100"/>
      <c r="AP2075" s="100"/>
      <c r="AQ2075" s="100"/>
      <c r="AR2075" s="100"/>
      <c r="AS2075" s="100"/>
      <c r="AT2075" s="100"/>
      <c r="AU2075" s="100"/>
      <c r="AV2075" s="100"/>
      <c r="AW2075" s="100"/>
      <c r="AX2075" s="100"/>
      <c r="AY2075" s="100"/>
    </row>
    <row r="2076" spans="37:51">
      <c r="AK2076" s="100"/>
      <c r="AL2076" s="100"/>
      <c r="AM2076" s="100"/>
      <c r="AN2076" s="100"/>
      <c r="AO2076" s="100"/>
      <c r="AP2076" s="100"/>
      <c r="AQ2076" s="100"/>
      <c r="AR2076" s="100"/>
      <c r="AS2076" s="100"/>
      <c r="AT2076" s="100"/>
      <c r="AU2076" s="100"/>
      <c r="AV2076" s="100"/>
      <c r="AW2076" s="100"/>
      <c r="AX2076" s="100"/>
      <c r="AY2076" s="100"/>
    </row>
    <row r="2077" spans="37:51">
      <c r="AK2077" s="100"/>
      <c r="AL2077" s="100"/>
      <c r="AM2077" s="100"/>
      <c r="AN2077" s="100"/>
      <c r="AO2077" s="100"/>
      <c r="AP2077" s="100"/>
      <c r="AQ2077" s="100"/>
      <c r="AR2077" s="100"/>
      <c r="AS2077" s="100"/>
      <c r="AT2077" s="100"/>
      <c r="AU2077" s="100"/>
      <c r="AV2077" s="100"/>
      <c r="AW2077" s="100"/>
      <c r="AX2077" s="100"/>
      <c r="AY2077" s="100"/>
    </row>
    <row r="2078" spans="37:51">
      <c r="AK2078" s="100"/>
      <c r="AL2078" s="100"/>
      <c r="AM2078" s="100"/>
      <c r="AN2078" s="100"/>
      <c r="AO2078" s="100"/>
      <c r="AP2078" s="100"/>
      <c r="AQ2078" s="100"/>
      <c r="AR2078" s="100"/>
      <c r="AS2078" s="100"/>
      <c r="AT2078" s="100"/>
      <c r="AU2078" s="100"/>
      <c r="AV2078" s="100"/>
      <c r="AW2078" s="100"/>
      <c r="AX2078" s="100"/>
      <c r="AY2078" s="100"/>
    </row>
    <row r="2079" spans="37:51">
      <c r="AK2079" s="100"/>
      <c r="AL2079" s="100"/>
      <c r="AM2079" s="100"/>
      <c r="AN2079" s="100"/>
      <c r="AO2079" s="100"/>
      <c r="AP2079" s="100"/>
      <c r="AQ2079" s="100"/>
      <c r="AR2079" s="100"/>
      <c r="AS2079" s="100"/>
      <c r="AT2079" s="100"/>
      <c r="AU2079" s="100"/>
      <c r="AV2079" s="100"/>
      <c r="AW2079" s="100"/>
      <c r="AX2079" s="100"/>
      <c r="AY2079" s="100"/>
    </row>
    <row r="2080" spans="37:51">
      <c r="AK2080" s="100"/>
      <c r="AL2080" s="100"/>
      <c r="AM2080" s="100"/>
      <c r="AN2080" s="100"/>
      <c r="AO2080" s="100"/>
      <c r="AP2080" s="100"/>
      <c r="AQ2080" s="100"/>
      <c r="AR2080" s="100"/>
      <c r="AS2080" s="100"/>
      <c r="AT2080" s="100"/>
      <c r="AU2080" s="100"/>
      <c r="AV2080" s="100"/>
      <c r="AW2080" s="100"/>
      <c r="AX2080" s="100"/>
      <c r="AY2080" s="100"/>
    </row>
    <row r="2081" spans="37:51">
      <c r="AK2081" s="100"/>
      <c r="AL2081" s="100"/>
      <c r="AM2081" s="100"/>
      <c r="AN2081" s="100"/>
      <c r="AO2081" s="100"/>
      <c r="AP2081" s="100"/>
      <c r="AQ2081" s="100"/>
      <c r="AR2081" s="100"/>
      <c r="AS2081" s="100"/>
      <c r="AT2081" s="100"/>
      <c r="AU2081" s="100"/>
      <c r="AV2081" s="100"/>
      <c r="AW2081" s="100"/>
      <c r="AX2081" s="100"/>
      <c r="AY2081" s="100"/>
    </row>
    <row r="2082" spans="37:51">
      <c r="AK2082" s="100"/>
      <c r="AL2082" s="100"/>
      <c r="AM2082" s="100"/>
      <c r="AN2082" s="100"/>
      <c r="AO2082" s="100"/>
      <c r="AP2082" s="100"/>
      <c r="AQ2082" s="100"/>
      <c r="AR2082" s="100"/>
      <c r="AS2082" s="100"/>
      <c r="AT2082" s="100"/>
      <c r="AU2082" s="100"/>
      <c r="AV2082" s="100"/>
      <c r="AW2082" s="100"/>
      <c r="AX2082" s="100"/>
      <c r="AY2082" s="100"/>
    </row>
    <row r="2083" spans="37:51">
      <c r="AK2083" s="100"/>
      <c r="AL2083" s="100"/>
      <c r="AM2083" s="100"/>
      <c r="AN2083" s="100"/>
      <c r="AO2083" s="100"/>
      <c r="AP2083" s="100"/>
      <c r="AQ2083" s="100"/>
      <c r="AR2083" s="100"/>
      <c r="AS2083" s="100"/>
      <c r="AT2083" s="100"/>
      <c r="AU2083" s="100"/>
      <c r="AV2083" s="100"/>
      <c r="AW2083" s="100"/>
      <c r="AX2083" s="100"/>
      <c r="AY2083" s="100"/>
    </row>
    <row r="2084" spans="37:51">
      <c r="AK2084" s="100"/>
      <c r="AL2084" s="100"/>
      <c r="AM2084" s="100"/>
      <c r="AN2084" s="100"/>
      <c r="AO2084" s="100"/>
      <c r="AP2084" s="100"/>
      <c r="AQ2084" s="100"/>
      <c r="AR2084" s="100"/>
      <c r="AS2084" s="100"/>
      <c r="AT2084" s="100"/>
      <c r="AU2084" s="100"/>
      <c r="AV2084" s="100"/>
      <c r="AW2084" s="100"/>
      <c r="AX2084" s="100"/>
      <c r="AY2084" s="100"/>
    </row>
    <row r="2085" spans="37:51">
      <c r="AK2085" s="100"/>
      <c r="AL2085" s="100"/>
      <c r="AM2085" s="100"/>
      <c r="AN2085" s="100"/>
      <c r="AO2085" s="100"/>
      <c r="AP2085" s="100"/>
      <c r="AQ2085" s="100"/>
      <c r="AR2085" s="100"/>
      <c r="AS2085" s="100"/>
      <c r="AT2085" s="100"/>
      <c r="AU2085" s="100"/>
      <c r="AV2085" s="100"/>
      <c r="AW2085" s="100"/>
      <c r="AX2085" s="100"/>
      <c r="AY2085" s="100"/>
    </row>
    <row r="2086" spans="37:51">
      <c r="AK2086" s="100"/>
      <c r="AL2086" s="100"/>
      <c r="AM2086" s="100"/>
      <c r="AN2086" s="100"/>
      <c r="AO2086" s="100"/>
      <c r="AP2086" s="100"/>
      <c r="AQ2086" s="100"/>
      <c r="AR2086" s="100"/>
      <c r="AS2086" s="100"/>
      <c r="AT2086" s="100"/>
      <c r="AU2086" s="100"/>
      <c r="AV2086" s="100"/>
      <c r="AW2086" s="100"/>
      <c r="AX2086" s="100"/>
      <c r="AY2086" s="100"/>
    </row>
    <row r="2087" spans="37:51">
      <c r="AK2087" s="100"/>
      <c r="AL2087" s="100"/>
      <c r="AM2087" s="100"/>
      <c r="AN2087" s="100"/>
      <c r="AO2087" s="100"/>
      <c r="AP2087" s="100"/>
      <c r="AQ2087" s="100"/>
      <c r="AR2087" s="100"/>
      <c r="AS2087" s="100"/>
      <c r="AT2087" s="100"/>
      <c r="AU2087" s="100"/>
      <c r="AV2087" s="100"/>
      <c r="AW2087" s="100"/>
      <c r="AX2087" s="100"/>
      <c r="AY2087" s="100"/>
    </row>
    <row r="2088" spans="37:51">
      <c r="AK2088" s="100"/>
      <c r="AL2088" s="100"/>
      <c r="AM2088" s="100"/>
      <c r="AN2088" s="100"/>
      <c r="AO2088" s="100"/>
      <c r="AP2088" s="100"/>
      <c r="AQ2088" s="100"/>
      <c r="AR2088" s="100"/>
      <c r="AS2088" s="100"/>
      <c r="AT2088" s="100"/>
      <c r="AU2088" s="100"/>
      <c r="AV2088" s="100"/>
      <c r="AW2088" s="100"/>
      <c r="AX2088" s="100"/>
      <c r="AY2088" s="100"/>
    </row>
    <row r="2089" spans="37:51">
      <c r="AK2089" s="100"/>
      <c r="AL2089" s="100"/>
      <c r="AM2089" s="100"/>
      <c r="AN2089" s="100"/>
      <c r="AO2089" s="100"/>
      <c r="AP2089" s="100"/>
      <c r="AQ2089" s="100"/>
      <c r="AR2089" s="100"/>
      <c r="AS2089" s="100"/>
      <c r="AT2089" s="100"/>
      <c r="AU2089" s="100"/>
      <c r="AV2089" s="100"/>
      <c r="AW2089" s="100"/>
      <c r="AX2089" s="100"/>
      <c r="AY2089" s="100"/>
    </row>
    <row r="2090" spans="37:51">
      <c r="AK2090" s="100"/>
      <c r="AL2090" s="100"/>
      <c r="AM2090" s="100"/>
      <c r="AN2090" s="100"/>
      <c r="AO2090" s="100"/>
      <c r="AP2090" s="100"/>
      <c r="AQ2090" s="100"/>
      <c r="AR2090" s="100"/>
      <c r="AS2090" s="100"/>
      <c r="AT2090" s="100"/>
      <c r="AU2090" s="100"/>
      <c r="AV2090" s="100"/>
      <c r="AW2090" s="100"/>
      <c r="AX2090" s="100"/>
      <c r="AY2090" s="100"/>
    </row>
    <row r="2091" spans="37:51">
      <c r="AK2091" s="100"/>
      <c r="AL2091" s="100"/>
      <c r="AM2091" s="100"/>
      <c r="AN2091" s="100"/>
      <c r="AO2091" s="100"/>
      <c r="AP2091" s="100"/>
      <c r="AQ2091" s="100"/>
      <c r="AR2091" s="100"/>
      <c r="AS2091" s="100"/>
      <c r="AT2091" s="100"/>
      <c r="AU2091" s="100"/>
      <c r="AV2091" s="100"/>
      <c r="AW2091" s="100"/>
      <c r="AX2091" s="100"/>
      <c r="AY2091" s="100"/>
    </row>
    <row r="2092" spans="37:51">
      <c r="AK2092" s="100"/>
      <c r="AL2092" s="100"/>
      <c r="AM2092" s="100"/>
      <c r="AN2092" s="100"/>
      <c r="AO2092" s="100"/>
      <c r="AP2092" s="100"/>
      <c r="AQ2092" s="100"/>
      <c r="AR2092" s="100"/>
      <c r="AS2092" s="100"/>
      <c r="AT2092" s="100"/>
      <c r="AU2092" s="100"/>
      <c r="AV2092" s="100"/>
      <c r="AW2092" s="100"/>
      <c r="AX2092" s="100"/>
      <c r="AY2092" s="100"/>
    </row>
    <row r="2093" spans="37:51">
      <c r="AK2093" s="100"/>
      <c r="AL2093" s="100"/>
      <c r="AM2093" s="100"/>
      <c r="AN2093" s="100"/>
      <c r="AO2093" s="100"/>
      <c r="AP2093" s="100"/>
      <c r="AQ2093" s="100"/>
      <c r="AR2093" s="100"/>
      <c r="AS2093" s="100"/>
      <c r="AT2093" s="100"/>
      <c r="AU2093" s="100"/>
      <c r="AV2093" s="100"/>
      <c r="AW2093" s="100"/>
      <c r="AX2093" s="100"/>
      <c r="AY2093" s="100"/>
    </row>
    <row r="2094" spans="37:51">
      <c r="AK2094" s="100"/>
      <c r="AL2094" s="100"/>
      <c r="AM2094" s="100"/>
      <c r="AN2094" s="100"/>
      <c r="AO2094" s="100"/>
      <c r="AP2094" s="100"/>
      <c r="AQ2094" s="100"/>
      <c r="AR2094" s="100"/>
      <c r="AS2094" s="100"/>
      <c r="AT2094" s="100"/>
      <c r="AU2094" s="100"/>
      <c r="AV2094" s="100"/>
      <c r="AW2094" s="100"/>
      <c r="AX2094" s="100"/>
      <c r="AY2094" s="100"/>
    </row>
    <row r="2095" spans="37:51">
      <c r="AK2095" s="100"/>
      <c r="AL2095" s="100"/>
      <c r="AM2095" s="100"/>
      <c r="AN2095" s="100"/>
      <c r="AO2095" s="100"/>
      <c r="AP2095" s="100"/>
      <c r="AQ2095" s="100"/>
      <c r="AR2095" s="100"/>
      <c r="AS2095" s="100"/>
      <c r="AT2095" s="100"/>
      <c r="AU2095" s="100"/>
      <c r="AV2095" s="100"/>
      <c r="AW2095" s="100"/>
      <c r="AX2095" s="100"/>
      <c r="AY2095" s="100"/>
    </row>
    <row r="2096" spans="37:51">
      <c r="AK2096" s="100"/>
      <c r="AL2096" s="100"/>
      <c r="AM2096" s="100"/>
      <c r="AN2096" s="100"/>
      <c r="AO2096" s="100"/>
      <c r="AP2096" s="100"/>
      <c r="AQ2096" s="100"/>
      <c r="AR2096" s="100"/>
      <c r="AS2096" s="100"/>
      <c r="AT2096" s="100"/>
      <c r="AU2096" s="100"/>
      <c r="AV2096" s="100"/>
      <c r="AW2096" s="100"/>
      <c r="AX2096" s="100"/>
      <c r="AY2096" s="100"/>
    </row>
    <row r="2097" spans="37:51">
      <c r="AK2097" s="100"/>
      <c r="AL2097" s="100"/>
      <c r="AM2097" s="100"/>
      <c r="AN2097" s="100"/>
      <c r="AO2097" s="100"/>
      <c r="AP2097" s="100"/>
      <c r="AQ2097" s="100"/>
      <c r="AR2097" s="100"/>
      <c r="AS2097" s="100"/>
      <c r="AT2097" s="100"/>
      <c r="AU2097" s="100"/>
      <c r="AV2097" s="100"/>
      <c r="AW2097" s="100"/>
      <c r="AX2097" s="100"/>
      <c r="AY2097" s="100"/>
    </row>
    <row r="2098" spans="37:51">
      <c r="AK2098" s="100"/>
      <c r="AL2098" s="100"/>
      <c r="AM2098" s="100"/>
      <c r="AN2098" s="100"/>
      <c r="AO2098" s="100"/>
      <c r="AP2098" s="100"/>
      <c r="AQ2098" s="100"/>
      <c r="AR2098" s="100"/>
      <c r="AS2098" s="100"/>
      <c r="AT2098" s="100"/>
      <c r="AU2098" s="100"/>
      <c r="AV2098" s="100"/>
      <c r="AW2098" s="100"/>
      <c r="AX2098" s="100"/>
      <c r="AY2098" s="100"/>
    </row>
    <row r="2099" spans="37:51">
      <c r="AK2099" s="100"/>
      <c r="AL2099" s="100"/>
      <c r="AM2099" s="100"/>
      <c r="AN2099" s="100"/>
      <c r="AO2099" s="100"/>
      <c r="AP2099" s="100"/>
      <c r="AQ2099" s="100"/>
      <c r="AR2099" s="100"/>
      <c r="AS2099" s="100"/>
      <c r="AT2099" s="100"/>
      <c r="AU2099" s="100"/>
      <c r="AV2099" s="100"/>
      <c r="AW2099" s="100"/>
      <c r="AX2099" s="100"/>
      <c r="AY2099" s="100"/>
    </row>
    <row r="2100" spans="37:51">
      <c r="AK2100" s="100"/>
      <c r="AL2100" s="100"/>
      <c r="AM2100" s="100"/>
      <c r="AN2100" s="100"/>
      <c r="AO2100" s="100"/>
      <c r="AP2100" s="100"/>
      <c r="AQ2100" s="100"/>
      <c r="AR2100" s="100"/>
      <c r="AS2100" s="100"/>
      <c r="AT2100" s="100"/>
      <c r="AU2100" s="100"/>
      <c r="AV2100" s="100"/>
      <c r="AW2100" s="100"/>
      <c r="AX2100" s="100"/>
      <c r="AY2100" s="100"/>
    </row>
    <row r="2101" spans="37:51">
      <c r="AK2101" s="100"/>
      <c r="AL2101" s="100"/>
      <c r="AM2101" s="100"/>
      <c r="AN2101" s="100"/>
      <c r="AO2101" s="100"/>
      <c r="AP2101" s="100"/>
      <c r="AQ2101" s="100"/>
      <c r="AR2101" s="100"/>
      <c r="AS2101" s="100"/>
      <c r="AT2101" s="100"/>
      <c r="AU2101" s="100"/>
      <c r="AV2101" s="100"/>
      <c r="AW2101" s="100"/>
      <c r="AX2101" s="100"/>
      <c r="AY2101" s="100"/>
    </row>
    <row r="2102" spans="37:51">
      <c r="AK2102" s="100"/>
      <c r="AL2102" s="100"/>
      <c r="AM2102" s="100"/>
      <c r="AN2102" s="100"/>
      <c r="AO2102" s="100"/>
      <c r="AP2102" s="100"/>
      <c r="AQ2102" s="100"/>
      <c r="AR2102" s="100"/>
      <c r="AS2102" s="100"/>
      <c r="AT2102" s="100"/>
      <c r="AU2102" s="100"/>
      <c r="AV2102" s="100"/>
      <c r="AW2102" s="100"/>
      <c r="AX2102" s="100"/>
      <c r="AY2102" s="100"/>
    </row>
    <row r="2103" spans="37:51">
      <c r="AK2103" s="100"/>
      <c r="AL2103" s="100"/>
      <c r="AM2103" s="100"/>
      <c r="AN2103" s="100"/>
      <c r="AO2103" s="100"/>
      <c r="AP2103" s="100"/>
      <c r="AQ2103" s="100"/>
      <c r="AR2103" s="100"/>
      <c r="AS2103" s="100"/>
      <c r="AT2103" s="100"/>
      <c r="AU2103" s="100"/>
      <c r="AV2103" s="100"/>
      <c r="AW2103" s="100"/>
      <c r="AX2103" s="100"/>
      <c r="AY2103" s="100"/>
    </row>
    <row r="2104" spans="37:51">
      <c r="AK2104" s="100"/>
      <c r="AL2104" s="100"/>
      <c r="AM2104" s="100"/>
      <c r="AN2104" s="100"/>
      <c r="AO2104" s="100"/>
      <c r="AP2104" s="100"/>
      <c r="AQ2104" s="100"/>
      <c r="AR2104" s="100"/>
      <c r="AS2104" s="100"/>
      <c r="AT2104" s="100"/>
      <c r="AU2104" s="100"/>
      <c r="AV2104" s="100"/>
      <c r="AW2104" s="100"/>
      <c r="AX2104" s="100"/>
      <c r="AY2104" s="100"/>
    </row>
    <row r="2105" spans="37:51">
      <c r="AK2105" s="100"/>
      <c r="AL2105" s="100"/>
      <c r="AM2105" s="100"/>
      <c r="AN2105" s="100"/>
      <c r="AO2105" s="100"/>
      <c r="AP2105" s="100"/>
      <c r="AQ2105" s="100"/>
      <c r="AR2105" s="100"/>
      <c r="AS2105" s="100"/>
      <c r="AT2105" s="100"/>
      <c r="AU2105" s="100"/>
      <c r="AV2105" s="100"/>
      <c r="AW2105" s="100"/>
      <c r="AX2105" s="100"/>
      <c r="AY2105" s="100"/>
    </row>
    <row r="2106" spans="37:51">
      <c r="AK2106" s="100"/>
      <c r="AL2106" s="100"/>
      <c r="AM2106" s="100"/>
      <c r="AN2106" s="100"/>
      <c r="AO2106" s="100"/>
      <c r="AP2106" s="100"/>
      <c r="AQ2106" s="100"/>
      <c r="AR2106" s="100"/>
      <c r="AS2106" s="100"/>
      <c r="AT2106" s="100"/>
      <c r="AU2106" s="100"/>
      <c r="AV2106" s="100"/>
      <c r="AW2106" s="100"/>
      <c r="AX2106" s="100"/>
      <c r="AY2106" s="100"/>
    </row>
    <row r="2107" spans="37:51">
      <c r="AK2107" s="100"/>
      <c r="AL2107" s="100"/>
      <c r="AM2107" s="100"/>
      <c r="AN2107" s="100"/>
      <c r="AO2107" s="100"/>
      <c r="AP2107" s="100"/>
      <c r="AQ2107" s="100"/>
      <c r="AR2107" s="100"/>
      <c r="AS2107" s="100"/>
      <c r="AT2107" s="100"/>
      <c r="AU2107" s="100"/>
      <c r="AV2107" s="100"/>
      <c r="AW2107" s="100"/>
      <c r="AX2107" s="100"/>
      <c r="AY2107" s="100"/>
    </row>
    <row r="2108" spans="37:51">
      <c r="AK2108" s="100"/>
      <c r="AL2108" s="100"/>
      <c r="AM2108" s="100"/>
      <c r="AN2108" s="100"/>
      <c r="AO2108" s="100"/>
      <c r="AP2108" s="100"/>
      <c r="AQ2108" s="100"/>
      <c r="AR2108" s="100"/>
      <c r="AS2108" s="100"/>
      <c r="AT2108" s="100"/>
      <c r="AU2108" s="100"/>
      <c r="AV2108" s="100"/>
      <c r="AW2108" s="100"/>
      <c r="AX2108" s="100"/>
      <c r="AY2108" s="100"/>
    </row>
    <row r="2109" spans="37:51">
      <c r="AK2109" s="100"/>
      <c r="AL2109" s="100"/>
      <c r="AM2109" s="100"/>
      <c r="AN2109" s="100"/>
      <c r="AO2109" s="100"/>
      <c r="AP2109" s="100"/>
      <c r="AQ2109" s="100"/>
      <c r="AR2109" s="100"/>
      <c r="AS2109" s="100"/>
      <c r="AT2109" s="100"/>
      <c r="AU2109" s="100"/>
      <c r="AV2109" s="100"/>
      <c r="AW2109" s="100"/>
      <c r="AX2109" s="100"/>
      <c r="AY2109" s="100"/>
    </row>
    <row r="2110" spans="37:51">
      <c r="AK2110" s="100"/>
      <c r="AL2110" s="100"/>
      <c r="AM2110" s="100"/>
      <c r="AN2110" s="100"/>
      <c r="AO2110" s="100"/>
      <c r="AP2110" s="100"/>
      <c r="AQ2110" s="100"/>
      <c r="AR2110" s="100"/>
      <c r="AS2110" s="100"/>
      <c r="AT2110" s="100"/>
      <c r="AU2110" s="100"/>
      <c r="AV2110" s="100"/>
      <c r="AW2110" s="100"/>
      <c r="AX2110" s="100"/>
      <c r="AY2110" s="100"/>
    </row>
    <row r="2111" spans="37:51">
      <c r="AK2111" s="100"/>
      <c r="AL2111" s="100"/>
      <c r="AM2111" s="100"/>
      <c r="AN2111" s="100"/>
      <c r="AO2111" s="100"/>
      <c r="AP2111" s="100"/>
      <c r="AQ2111" s="100"/>
      <c r="AR2111" s="100"/>
      <c r="AS2111" s="100"/>
      <c r="AT2111" s="100"/>
      <c r="AU2111" s="100"/>
      <c r="AV2111" s="100"/>
      <c r="AW2111" s="100"/>
      <c r="AX2111" s="100"/>
      <c r="AY2111" s="100"/>
    </row>
    <row r="2112" spans="37:51">
      <c r="AK2112" s="100"/>
      <c r="AL2112" s="100"/>
      <c r="AM2112" s="100"/>
      <c r="AN2112" s="100"/>
      <c r="AO2112" s="100"/>
      <c r="AP2112" s="100"/>
      <c r="AQ2112" s="100"/>
      <c r="AR2112" s="100"/>
      <c r="AS2112" s="100"/>
      <c r="AT2112" s="100"/>
      <c r="AU2112" s="100"/>
      <c r="AV2112" s="100"/>
      <c r="AW2112" s="100"/>
      <c r="AX2112" s="100"/>
      <c r="AY2112" s="100"/>
    </row>
    <row r="2113" spans="37:51">
      <c r="AK2113" s="100"/>
      <c r="AL2113" s="100"/>
      <c r="AM2113" s="100"/>
      <c r="AN2113" s="100"/>
      <c r="AO2113" s="100"/>
      <c r="AP2113" s="100"/>
      <c r="AQ2113" s="100"/>
      <c r="AR2113" s="100"/>
      <c r="AS2113" s="100"/>
      <c r="AT2113" s="100"/>
      <c r="AU2113" s="100"/>
      <c r="AV2113" s="100"/>
      <c r="AW2113" s="100"/>
      <c r="AX2113" s="100"/>
      <c r="AY2113" s="100"/>
    </row>
    <row r="2114" spans="37:51">
      <c r="AK2114" s="100"/>
      <c r="AL2114" s="100"/>
      <c r="AM2114" s="100"/>
      <c r="AN2114" s="100"/>
      <c r="AO2114" s="100"/>
      <c r="AP2114" s="100"/>
      <c r="AQ2114" s="100"/>
      <c r="AR2114" s="100"/>
      <c r="AS2114" s="100"/>
      <c r="AT2114" s="100"/>
      <c r="AU2114" s="100"/>
      <c r="AV2114" s="100"/>
      <c r="AW2114" s="100"/>
      <c r="AX2114" s="100"/>
      <c r="AY2114" s="100"/>
    </row>
    <row r="2115" spans="37:51">
      <c r="AK2115" s="100"/>
      <c r="AL2115" s="100"/>
      <c r="AM2115" s="100"/>
      <c r="AN2115" s="100"/>
      <c r="AO2115" s="100"/>
      <c r="AP2115" s="100"/>
      <c r="AQ2115" s="100"/>
      <c r="AR2115" s="100"/>
      <c r="AS2115" s="100"/>
      <c r="AT2115" s="100"/>
      <c r="AU2115" s="100"/>
      <c r="AV2115" s="100"/>
      <c r="AW2115" s="100"/>
      <c r="AX2115" s="100"/>
      <c r="AY2115" s="100"/>
    </row>
    <row r="2116" spans="37:51">
      <c r="AK2116" s="100"/>
      <c r="AL2116" s="100"/>
      <c r="AM2116" s="100"/>
      <c r="AN2116" s="100"/>
      <c r="AO2116" s="100"/>
      <c r="AP2116" s="100"/>
      <c r="AQ2116" s="100"/>
      <c r="AR2116" s="100"/>
      <c r="AS2116" s="100"/>
      <c r="AT2116" s="100"/>
      <c r="AU2116" s="100"/>
      <c r="AV2116" s="100"/>
      <c r="AW2116" s="100"/>
      <c r="AX2116" s="100"/>
      <c r="AY2116" s="100"/>
    </row>
    <row r="2117" spans="37:51">
      <c r="AK2117" s="100"/>
      <c r="AL2117" s="100"/>
      <c r="AM2117" s="100"/>
      <c r="AN2117" s="100"/>
      <c r="AO2117" s="100"/>
      <c r="AP2117" s="100"/>
      <c r="AQ2117" s="100"/>
      <c r="AR2117" s="100"/>
      <c r="AS2117" s="100"/>
      <c r="AT2117" s="100"/>
      <c r="AU2117" s="100"/>
      <c r="AV2117" s="100"/>
      <c r="AW2117" s="100"/>
      <c r="AX2117" s="100"/>
      <c r="AY2117" s="100"/>
    </row>
    <row r="2118" spans="37:51">
      <c r="AK2118" s="100"/>
      <c r="AL2118" s="100"/>
      <c r="AM2118" s="100"/>
      <c r="AN2118" s="100"/>
      <c r="AO2118" s="100"/>
      <c r="AP2118" s="100"/>
      <c r="AQ2118" s="100"/>
      <c r="AR2118" s="100"/>
      <c r="AS2118" s="100"/>
      <c r="AT2118" s="100"/>
      <c r="AU2118" s="100"/>
      <c r="AV2118" s="100"/>
      <c r="AW2118" s="100"/>
      <c r="AX2118" s="100"/>
      <c r="AY2118" s="100"/>
    </row>
    <row r="2119" spans="37:51">
      <c r="AK2119" s="100"/>
      <c r="AL2119" s="100"/>
      <c r="AM2119" s="100"/>
      <c r="AN2119" s="100"/>
      <c r="AO2119" s="100"/>
      <c r="AP2119" s="100"/>
      <c r="AQ2119" s="100"/>
      <c r="AR2119" s="100"/>
      <c r="AS2119" s="100"/>
      <c r="AT2119" s="100"/>
      <c r="AU2119" s="100"/>
      <c r="AV2119" s="100"/>
      <c r="AW2119" s="100"/>
      <c r="AX2119" s="100"/>
      <c r="AY2119" s="100"/>
    </row>
    <row r="2120" spans="37:51">
      <c r="AK2120" s="100"/>
      <c r="AL2120" s="100"/>
      <c r="AM2120" s="100"/>
      <c r="AN2120" s="100"/>
      <c r="AO2120" s="100"/>
      <c r="AP2120" s="100"/>
      <c r="AQ2120" s="100"/>
      <c r="AR2120" s="100"/>
      <c r="AS2120" s="100"/>
      <c r="AT2120" s="100"/>
      <c r="AU2120" s="100"/>
      <c r="AV2120" s="100"/>
      <c r="AW2120" s="100"/>
      <c r="AX2120" s="100"/>
      <c r="AY2120" s="100"/>
    </row>
    <row r="2121" spans="37:51">
      <c r="AK2121" s="100"/>
      <c r="AL2121" s="100"/>
      <c r="AM2121" s="100"/>
      <c r="AN2121" s="100"/>
      <c r="AO2121" s="100"/>
      <c r="AP2121" s="100"/>
      <c r="AQ2121" s="100"/>
      <c r="AR2121" s="100"/>
      <c r="AS2121" s="100"/>
      <c r="AT2121" s="100"/>
      <c r="AU2121" s="100"/>
      <c r="AV2121" s="100"/>
      <c r="AW2121" s="100"/>
      <c r="AX2121" s="100"/>
      <c r="AY2121" s="100"/>
    </row>
    <row r="2122" spans="37:51">
      <c r="AK2122" s="100"/>
      <c r="AL2122" s="100"/>
      <c r="AM2122" s="100"/>
      <c r="AN2122" s="100"/>
      <c r="AO2122" s="100"/>
      <c r="AP2122" s="100"/>
      <c r="AQ2122" s="100"/>
      <c r="AR2122" s="100"/>
      <c r="AS2122" s="100"/>
      <c r="AT2122" s="100"/>
      <c r="AU2122" s="100"/>
      <c r="AV2122" s="100"/>
      <c r="AW2122" s="100"/>
      <c r="AX2122" s="100"/>
      <c r="AY2122" s="100"/>
    </row>
    <row r="2123" spans="37:51">
      <c r="AK2123" s="100"/>
      <c r="AL2123" s="100"/>
      <c r="AM2123" s="100"/>
      <c r="AN2123" s="100"/>
      <c r="AO2123" s="100"/>
      <c r="AP2123" s="100"/>
      <c r="AQ2123" s="100"/>
      <c r="AR2123" s="100"/>
      <c r="AS2123" s="100"/>
      <c r="AT2123" s="100"/>
      <c r="AU2123" s="100"/>
      <c r="AV2123" s="100"/>
      <c r="AW2123" s="100"/>
      <c r="AX2123" s="100"/>
      <c r="AY2123" s="100"/>
    </row>
    <row r="2124" spans="37:51">
      <c r="AK2124" s="100"/>
      <c r="AL2124" s="100"/>
      <c r="AM2124" s="100"/>
      <c r="AN2124" s="100"/>
      <c r="AO2124" s="100"/>
      <c r="AP2124" s="100"/>
      <c r="AQ2124" s="100"/>
      <c r="AR2124" s="100"/>
      <c r="AS2124" s="100"/>
      <c r="AT2124" s="100"/>
      <c r="AU2124" s="100"/>
      <c r="AV2124" s="100"/>
      <c r="AW2124" s="100"/>
      <c r="AX2124" s="100"/>
      <c r="AY2124" s="100"/>
    </row>
    <row r="2125" spans="37:51">
      <c r="AK2125" s="100"/>
      <c r="AL2125" s="100"/>
      <c r="AM2125" s="100"/>
      <c r="AN2125" s="100"/>
      <c r="AO2125" s="100"/>
      <c r="AP2125" s="100"/>
      <c r="AQ2125" s="100"/>
      <c r="AR2125" s="100"/>
      <c r="AS2125" s="100"/>
      <c r="AT2125" s="100"/>
      <c r="AU2125" s="100"/>
      <c r="AV2125" s="100"/>
      <c r="AW2125" s="100"/>
      <c r="AX2125" s="100"/>
      <c r="AY2125" s="100"/>
    </row>
    <row r="2126" spans="37:51">
      <c r="AK2126" s="100"/>
      <c r="AL2126" s="100"/>
      <c r="AM2126" s="100"/>
      <c r="AN2126" s="100"/>
      <c r="AO2126" s="100"/>
      <c r="AP2126" s="100"/>
      <c r="AQ2126" s="100"/>
      <c r="AR2126" s="100"/>
      <c r="AS2126" s="100"/>
      <c r="AT2126" s="100"/>
      <c r="AU2126" s="100"/>
      <c r="AV2126" s="100"/>
      <c r="AW2126" s="100"/>
      <c r="AX2126" s="100"/>
      <c r="AY2126" s="100"/>
    </row>
    <row r="2127" spans="37:51">
      <c r="AK2127" s="100"/>
      <c r="AL2127" s="100"/>
      <c r="AM2127" s="100"/>
      <c r="AN2127" s="100"/>
      <c r="AO2127" s="100"/>
      <c r="AP2127" s="100"/>
      <c r="AQ2127" s="100"/>
      <c r="AR2127" s="100"/>
      <c r="AS2127" s="100"/>
      <c r="AT2127" s="100"/>
      <c r="AU2127" s="100"/>
      <c r="AV2127" s="100"/>
      <c r="AW2127" s="100"/>
      <c r="AX2127" s="100"/>
      <c r="AY2127" s="100"/>
    </row>
    <row r="2128" spans="37:51">
      <c r="AK2128" s="100"/>
      <c r="AL2128" s="100"/>
      <c r="AM2128" s="100"/>
      <c r="AN2128" s="100"/>
      <c r="AO2128" s="100"/>
      <c r="AP2128" s="100"/>
      <c r="AQ2128" s="100"/>
      <c r="AR2128" s="100"/>
      <c r="AS2128" s="100"/>
      <c r="AT2128" s="100"/>
      <c r="AU2128" s="100"/>
      <c r="AV2128" s="100"/>
      <c r="AW2128" s="100"/>
      <c r="AX2128" s="100"/>
      <c r="AY2128" s="100"/>
    </row>
    <row r="2129" spans="37:51">
      <c r="AK2129" s="100"/>
      <c r="AL2129" s="100"/>
      <c r="AM2129" s="100"/>
      <c r="AN2129" s="100"/>
      <c r="AO2129" s="100"/>
      <c r="AP2129" s="100"/>
      <c r="AQ2129" s="100"/>
      <c r="AR2129" s="100"/>
      <c r="AS2129" s="100"/>
      <c r="AT2129" s="100"/>
      <c r="AU2129" s="100"/>
      <c r="AV2129" s="100"/>
      <c r="AW2129" s="100"/>
      <c r="AX2129" s="100"/>
      <c r="AY2129" s="100"/>
    </row>
    <row r="2130" spans="37:51">
      <c r="AK2130" s="100"/>
      <c r="AL2130" s="100"/>
      <c r="AM2130" s="100"/>
      <c r="AN2130" s="100"/>
      <c r="AO2130" s="100"/>
      <c r="AP2130" s="100"/>
      <c r="AQ2130" s="100"/>
      <c r="AR2130" s="100"/>
      <c r="AS2130" s="100"/>
      <c r="AT2130" s="100"/>
      <c r="AU2130" s="100"/>
      <c r="AV2130" s="100"/>
      <c r="AW2130" s="100"/>
      <c r="AX2130" s="100"/>
      <c r="AY2130" s="100"/>
    </row>
    <row r="2131" spans="37:51">
      <c r="AK2131" s="100"/>
      <c r="AL2131" s="100"/>
      <c r="AM2131" s="100"/>
      <c r="AN2131" s="100"/>
      <c r="AO2131" s="100"/>
      <c r="AP2131" s="100"/>
      <c r="AQ2131" s="100"/>
      <c r="AR2131" s="100"/>
      <c r="AS2131" s="100"/>
      <c r="AT2131" s="100"/>
      <c r="AU2131" s="100"/>
      <c r="AV2131" s="100"/>
      <c r="AW2131" s="100"/>
      <c r="AX2131" s="100"/>
      <c r="AY2131" s="100"/>
    </row>
    <row r="2132" spans="37:51">
      <c r="AK2132" s="100"/>
      <c r="AL2132" s="100"/>
      <c r="AM2132" s="100"/>
      <c r="AN2132" s="100"/>
      <c r="AO2132" s="100"/>
      <c r="AP2132" s="100"/>
      <c r="AQ2132" s="100"/>
      <c r="AR2132" s="100"/>
      <c r="AS2132" s="100"/>
      <c r="AT2132" s="100"/>
      <c r="AU2132" s="100"/>
      <c r="AV2132" s="100"/>
      <c r="AW2132" s="100"/>
      <c r="AX2132" s="100"/>
      <c r="AY2132" s="100"/>
    </row>
    <row r="2133" spans="37:51">
      <c r="AK2133" s="100"/>
      <c r="AL2133" s="100"/>
      <c r="AM2133" s="100"/>
      <c r="AN2133" s="100"/>
      <c r="AO2133" s="100"/>
      <c r="AP2133" s="100"/>
      <c r="AQ2133" s="100"/>
      <c r="AR2133" s="100"/>
      <c r="AS2133" s="100"/>
      <c r="AT2133" s="100"/>
      <c r="AU2133" s="100"/>
      <c r="AV2133" s="100"/>
      <c r="AW2133" s="100"/>
      <c r="AX2133" s="100"/>
      <c r="AY2133" s="100"/>
    </row>
    <row r="2134" spans="37:51">
      <c r="AK2134" s="100"/>
      <c r="AL2134" s="100"/>
      <c r="AM2134" s="100"/>
      <c r="AN2134" s="100"/>
      <c r="AO2134" s="100"/>
      <c r="AP2134" s="100"/>
      <c r="AQ2134" s="100"/>
      <c r="AR2134" s="100"/>
      <c r="AS2134" s="100"/>
      <c r="AT2134" s="100"/>
      <c r="AU2134" s="100"/>
      <c r="AV2134" s="100"/>
      <c r="AW2134" s="100"/>
      <c r="AX2134" s="100"/>
      <c r="AY2134" s="100"/>
    </row>
    <row r="2135" spans="37:51">
      <c r="AK2135" s="100"/>
      <c r="AL2135" s="100"/>
      <c r="AM2135" s="100"/>
      <c r="AN2135" s="100"/>
      <c r="AO2135" s="100"/>
      <c r="AP2135" s="100"/>
      <c r="AQ2135" s="100"/>
      <c r="AR2135" s="100"/>
      <c r="AS2135" s="100"/>
      <c r="AT2135" s="100"/>
      <c r="AU2135" s="100"/>
      <c r="AV2135" s="100"/>
      <c r="AW2135" s="100"/>
      <c r="AX2135" s="100"/>
      <c r="AY2135" s="100"/>
    </row>
    <row r="2136" spans="37:51">
      <c r="AK2136" s="100"/>
      <c r="AL2136" s="100"/>
      <c r="AM2136" s="100"/>
      <c r="AN2136" s="100"/>
      <c r="AO2136" s="100"/>
      <c r="AP2136" s="100"/>
      <c r="AQ2136" s="100"/>
      <c r="AR2136" s="100"/>
      <c r="AS2136" s="100"/>
      <c r="AT2136" s="100"/>
      <c r="AU2136" s="100"/>
      <c r="AV2136" s="100"/>
      <c r="AW2136" s="100"/>
      <c r="AX2136" s="100"/>
      <c r="AY2136" s="100"/>
    </row>
    <row r="2137" spans="37:51">
      <c r="AK2137" s="100"/>
      <c r="AL2137" s="100"/>
      <c r="AM2137" s="100"/>
      <c r="AN2137" s="100"/>
      <c r="AO2137" s="100"/>
      <c r="AP2137" s="100"/>
      <c r="AQ2137" s="100"/>
      <c r="AR2137" s="100"/>
      <c r="AS2137" s="100"/>
      <c r="AT2137" s="100"/>
      <c r="AU2137" s="100"/>
      <c r="AV2137" s="100"/>
      <c r="AW2137" s="100"/>
      <c r="AX2137" s="100"/>
      <c r="AY2137" s="100"/>
    </row>
    <row r="2138" spans="37:51">
      <c r="AK2138" s="100"/>
      <c r="AL2138" s="100"/>
      <c r="AM2138" s="100"/>
      <c r="AN2138" s="100"/>
      <c r="AO2138" s="100"/>
      <c r="AP2138" s="100"/>
      <c r="AQ2138" s="100"/>
      <c r="AR2138" s="100"/>
      <c r="AS2138" s="100"/>
      <c r="AT2138" s="100"/>
      <c r="AU2138" s="100"/>
      <c r="AV2138" s="100"/>
      <c r="AW2138" s="100"/>
      <c r="AX2138" s="100"/>
      <c r="AY2138" s="100"/>
    </row>
    <row r="2139" spans="37:51">
      <c r="AK2139" s="100"/>
      <c r="AL2139" s="100"/>
      <c r="AM2139" s="100"/>
      <c r="AN2139" s="100"/>
      <c r="AO2139" s="100"/>
      <c r="AP2139" s="100"/>
      <c r="AQ2139" s="100"/>
      <c r="AR2139" s="100"/>
      <c r="AS2139" s="100"/>
      <c r="AT2139" s="100"/>
      <c r="AU2139" s="100"/>
      <c r="AV2139" s="100"/>
      <c r="AW2139" s="100"/>
      <c r="AX2139" s="100"/>
      <c r="AY2139" s="100"/>
    </row>
    <row r="2140" spans="37:51">
      <c r="AK2140" s="100"/>
      <c r="AL2140" s="100"/>
      <c r="AM2140" s="100"/>
      <c r="AN2140" s="100"/>
      <c r="AO2140" s="100"/>
      <c r="AP2140" s="100"/>
      <c r="AQ2140" s="100"/>
      <c r="AR2140" s="100"/>
      <c r="AS2140" s="100"/>
      <c r="AT2140" s="100"/>
      <c r="AU2140" s="100"/>
      <c r="AV2140" s="100"/>
      <c r="AW2140" s="100"/>
      <c r="AX2140" s="100"/>
      <c r="AY2140" s="100"/>
    </row>
    <row r="2141" spans="37:51">
      <c r="AK2141" s="100"/>
      <c r="AL2141" s="100"/>
      <c r="AM2141" s="100"/>
      <c r="AN2141" s="100"/>
      <c r="AO2141" s="100"/>
      <c r="AP2141" s="100"/>
      <c r="AQ2141" s="100"/>
      <c r="AR2141" s="100"/>
      <c r="AS2141" s="100"/>
      <c r="AT2141" s="100"/>
      <c r="AU2141" s="100"/>
      <c r="AV2141" s="100"/>
      <c r="AW2141" s="100"/>
      <c r="AX2141" s="100"/>
      <c r="AY2141" s="100"/>
    </row>
    <row r="2142" spans="37:51">
      <c r="AK2142" s="100"/>
      <c r="AL2142" s="100"/>
      <c r="AM2142" s="100"/>
      <c r="AN2142" s="100"/>
      <c r="AO2142" s="100"/>
      <c r="AP2142" s="100"/>
      <c r="AQ2142" s="100"/>
      <c r="AR2142" s="100"/>
      <c r="AS2142" s="100"/>
      <c r="AT2142" s="100"/>
      <c r="AU2142" s="100"/>
      <c r="AV2142" s="100"/>
      <c r="AW2142" s="100"/>
      <c r="AX2142" s="100"/>
      <c r="AY2142" s="100"/>
    </row>
    <row r="2143" spans="37:51">
      <c r="AK2143" s="100"/>
      <c r="AL2143" s="100"/>
      <c r="AM2143" s="100"/>
      <c r="AN2143" s="100"/>
      <c r="AO2143" s="100"/>
      <c r="AP2143" s="100"/>
      <c r="AQ2143" s="100"/>
      <c r="AR2143" s="100"/>
      <c r="AS2143" s="100"/>
      <c r="AT2143" s="100"/>
      <c r="AU2143" s="100"/>
      <c r="AV2143" s="100"/>
      <c r="AW2143" s="100"/>
      <c r="AX2143" s="100"/>
      <c r="AY2143" s="100"/>
    </row>
    <row r="2144" spans="37:51">
      <c r="AK2144" s="100"/>
      <c r="AL2144" s="100"/>
      <c r="AM2144" s="100"/>
      <c r="AN2144" s="100"/>
      <c r="AO2144" s="100"/>
      <c r="AP2144" s="100"/>
      <c r="AQ2144" s="100"/>
      <c r="AR2144" s="100"/>
      <c r="AS2144" s="100"/>
      <c r="AT2144" s="100"/>
      <c r="AU2144" s="100"/>
      <c r="AV2144" s="100"/>
      <c r="AW2144" s="100"/>
      <c r="AX2144" s="100"/>
      <c r="AY2144" s="100"/>
    </row>
    <row r="2145" spans="37:51">
      <c r="AK2145" s="100"/>
      <c r="AL2145" s="100"/>
      <c r="AM2145" s="100"/>
      <c r="AN2145" s="100"/>
      <c r="AO2145" s="100"/>
      <c r="AP2145" s="100"/>
      <c r="AQ2145" s="100"/>
      <c r="AR2145" s="100"/>
      <c r="AS2145" s="100"/>
      <c r="AT2145" s="100"/>
      <c r="AU2145" s="100"/>
      <c r="AV2145" s="100"/>
      <c r="AW2145" s="100"/>
      <c r="AX2145" s="100"/>
      <c r="AY2145" s="100"/>
    </row>
    <row r="2146" spans="37:51">
      <c r="AK2146" s="100"/>
      <c r="AL2146" s="100"/>
      <c r="AM2146" s="100"/>
      <c r="AN2146" s="100"/>
      <c r="AO2146" s="100"/>
      <c r="AP2146" s="100"/>
      <c r="AQ2146" s="100"/>
      <c r="AR2146" s="100"/>
      <c r="AS2146" s="100"/>
      <c r="AT2146" s="100"/>
      <c r="AU2146" s="100"/>
      <c r="AV2146" s="100"/>
      <c r="AW2146" s="100"/>
      <c r="AX2146" s="100"/>
      <c r="AY2146" s="100"/>
    </row>
    <row r="2147" spans="37:51">
      <c r="AK2147" s="100"/>
      <c r="AL2147" s="100"/>
      <c r="AM2147" s="100"/>
      <c r="AN2147" s="100"/>
      <c r="AO2147" s="100"/>
      <c r="AP2147" s="100"/>
      <c r="AQ2147" s="100"/>
      <c r="AR2147" s="100"/>
      <c r="AS2147" s="100"/>
      <c r="AT2147" s="100"/>
      <c r="AU2147" s="100"/>
      <c r="AV2147" s="100"/>
      <c r="AW2147" s="100"/>
      <c r="AX2147" s="100"/>
      <c r="AY2147" s="100"/>
    </row>
    <row r="2148" spans="37:51">
      <c r="AK2148" s="100"/>
      <c r="AL2148" s="100"/>
      <c r="AM2148" s="100"/>
      <c r="AN2148" s="100"/>
      <c r="AO2148" s="100"/>
      <c r="AP2148" s="100"/>
      <c r="AQ2148" s="100"/>
      <c r="AR2148" s="100"/>
      <c r="AS2148" s="100"/>
      <c r="AT2148" s="100"/>
      <c r="AU2148" s="100"/>
      <c r="AV2148" s="100"/>
      <c r="AW2148" s="100"/>
      <c r="AX2148" s="100"/>
      <c r="AY2148" s="100"/>
    </row>
    <row r="2149" spans="37:51">
      <c r="AK2149" s="100"/>
      <c r="AL2149" s="100"/>
      <c r="AM2149" s="100"/>
      <c r="AN2149" s="100"/>
      <c r="AO2149" s="100"/>
      <c r="AP2149" s="100"/>
      <c r="AQ2149" s="100"/>
      <c r="AR2149" s="100"/>
      <c r="AS2149" s="100"/>
      <c r="AT2149" s="100"/>
      <c r="AU2149" s="100"/>
      <c r="AV2149" s="100"/>
      <c r="AW2149" s="100"/>
      <c r="AX2149" s="100"/>
      <c r="AY2149" s="100"/>
    </row>
    <row r="2150" spans="37:51">
      <c r="AK2150" s="100"/>
      <c r="AL2150" s="100"/>
      <c r="AM2150" s="100"/>
      <c r="AN2150" s="100"/>
      <c r="AO2150" s="100"/>
      <c r="AP2150" s="100"/>
      <c r="AQ2150" s="100"/>
      <c r="AR2150" s="100"/>
      <c r="AS2150" s="100"/>
      <c r="AT2150" s="100"/>
      <c r="AU2150" s="100"/>
      <c r="AV2150" s="100"/>
      <c r="AW2150" s="100"/>
      <c r="AX2150" s="100"/>
      <c r="AY2150" s="100"/>
    </row>
    <row r="2151" spans="37:51">
      <c r="AK2151" s="100"/>
      <c r="AL2151" s="100"/>
      <c r="AM2151" s="100"/>
      <c r="AN2151" s="100"/>
      <c r="AO2151" s="100"/>
      <c r="AP2151" s="100"/>
      <c r="AQ2151" s="100"/>
      <c r="AR2151" s="100"/>
      <c r="AS2151" s="100"/>
      <c r="AT2151" s="100"/>
      <c r="AU2151" s="100"/>
      <c r="AV2151" s="100"/>
      <c r="AW2151" s="100"/>
      <c r="AX2151" s="100"/>
      <c r="AY2151" s="100"/>
    </row>
    <row r="2152" spans="37:51">
      <c r="AK2152" s="100"/>
      <c r="AL2152" s="100"/>
      <c r="AM2152" s="100"/>
      <c r="AN2152" s="100"/>
      <c r="AO2152" s="100"/>
      <c r="AP2152" s="100"/>
      <c r="AQ2152" s="100"/>
      <c r="AR2152" s="100"/>
      <c r="AS2152" s="100"/>
      <c r="AT2152" s="100"/>
      <c r="AU2152" s="100"/>
      <c r="AV2152" s="100"/>
      <c r="AW2152" s="100"/>
      <c r="AX2152" s="100"/>
      <c r="AY2152" s="100"/>
    </row>
    <row r="2153" spans="37:51">
      <c r="AK2153" s="100"/>
      <c r="AL2153" s="100"/>
      <c r="AM2153" s="100"/>
      <c r="AN2153" s="100"/>
      <c r="AO2153" s="100"/>
      <c r="AP2153" s="100"/>
      <c r="AQ2153" s="100"/>
      <c r="AR2153" s="100"/>
      <c r="AS2153" s="100"/>
      <c r="AT2153" s="100"/>
      <c r="AU2153" s="100"/>
      <c r="AV2153" s="100"/>
      <c r="AW2153" s="100"/>
      <c r="AX2153" s="100"/>
      <c r="AY2153" s="100"/>
    </row>
    <row r="2154" spans="37:51">
      <c r="AK2154" s="100"/>
      <c r="AL2154" s="100"/>
      <c r="AM2154" s="100"/>
      <c r="AN2154" s="100"/>
      <c r="AO2154" s="100"/>
      <c r="AP2154" s="100"/>
      <c r="AQ2154" s="100"/>
      <c r="AR2154" s="100"/>
      <c r="AS2154" s="100"/>
      <c r="AT2154" s="100"/>
      <c r="AU2154" s="100"/>
      <c r="AV2154" s="100"/>
      <c r="AW2154" s="100"/>
      <c r="AX2154" s="100"/>
      <c r="AY2154" s="100"/>
    </row>
    <row r="2155" spans="37:51">
      <c r="AK2155" s="100"/>
      <c r="AL2155" s="100"/>
      <c r="AM2155" s="100"/>
      <c r="AN2155" s="100"/>
      <c r="AO2155" s="100"/>
      <c r="AP2155" s="100"/>
      <c r="AQ2155" s="100"/>
      <c r="AR2155" s="100"/>
      <c r="AS2155" s="100"/>
      <c r="AT2155" s="100"/>
      <c r="AU2155" s="100"/>
      <c r="AV2155" s="100"/>
      <c r="AW2155" s="100"/>
      <c r="AX2155" s="100"/>
      <c r="AY2155" s="100"/>
    </row>
    <row r="2156" spans="37:51">
      <c r="AK2156" s="100"/>
      <c r="AL2156" s="100"/>
      <c r="AM2156" s="100"/>
      <c r="AN2156" s="100"/>
      <c r="AO2156" s="100"/>
      <c r="AP2156" s="100"/>
      <c r="AQ2156" s="100"/>
      <c r="AR2156" s="100"/>
      <c r="AS2156" s="100"/>
      <c r="AT2156" s="100"/>
      <c r="AU2156" s="100"/>
      <c r="AV2156" s="100"/>
      <c r="AW2156" s="100"/>
      <c r="AX2156" s="100"/>
      <c r="AY2156" s="100"/>
    </row>
    <row r="2157" spans="37:51">
      <c r="AK2157" s="100"/>
      <c r="AL2157" s="100"/>
      <c r="AM2157" s="100"/>
      <c r="AN2157" s="100"/>
      <c r="AO2157" s="100"/>
      <c r="AP2157" s="100"/>
      <c r="AQ2157" s="100"/>
      <c r="AR2157" s="100"/>
      <c r="AS2157" s="100"/>
      <c r="AT2157" s="100"/>
      <c r="AU2157" s="100"/>
      <c r="AV2157" s="100"/>
      <c r="AW2157" s="100"/>
      <c r="AX2157" s="100"/>
      <c r="AY2157" s="100"/>
    </row>
    <row r="2158" spans="37:51">
      <c r="AK2158" s="100"/>
      <c r="AL2158" s="100"/>
      <c r="AM2158" s="100"/>
      <c r="AN2158" s="100"/>
      <c r="AO2158" s="100"/>
      <c r="AP2158" s="100"/>
      <c r="AQ2158" s="100"/>
      <c r="AR2158" s="100"/>
      <c r="AS2158" s="100"/>
      <c r="AT2158" s="100"/>
      <c r="AU2158" s="100"/>
      <c r="AV2158" s="100"/>
      <c r="AW2158" s="100"/>
      <c r="AX2158" s="100"/>
      <c r="AY2158" s="100"/>
    </row>
    <row r="2159" spans="37:51">
      <c r="AK2159" s="100"/>
      <c r="AL2159" s="100"/>
      <c r="AM2159" s="100"/>
      <c r="AN2159" s="100"/>
      <c r="AO2159" s="100"/>
      <c r="AP2159" s="100"/>
      <c r="AQ2159" s="100"/>
      <c r="AR2159" s="100"/>
      <c r="AS2159" s="100"/>
      <c r="AT2159" s="100"/>
      <c r="AU2159" s="100"/>
      <c r="AV2159" s="100"/>
      <c r="AW2159" s="100"/>
      <c r="AX2159" s="100"/>
      <c r="AY2159" s="100"/>
    </row>
    <row r="2160" spans="37:51">
      <c r="AK2160" s="100"/>
      <c r="AL2160" s="100"/>
      <c r="AM2160" s="100"/>
      <c r="AN2160" s="100"/>
      <c r="AO2160" s="100"/>
      <c r="AP2160" s="100"/>
      <c r="AQ2160" s="100"/>
      <c r="AR2160" s="100"/>
      <c r="AS2160" s="100"/>
      <c r="AT2160" s="100"/>
      <c r="AU2160" s="100"/>
      <c r="AV2160" s="100"/>
      <c r="AW2160" s="100"/>
      <c r="AX2160" s="100"/>
      <c r="AY2160" s="100"/>
    </row>
    <row r="2161" spans="37:51">
      <c r="AK2161" s="100"/>
      <c r="AL2161" s="100"/>
      <c r="AM2161" s="100"/>
      <c r="AN2161" s="100"/>
      <c r="AO2161" s="100"/>
      <c r="AP2161" s="100"/>
      <c r="AQ2161" s="100"/>
      <c r="AR2161" s="100"/>
      <c r="AS2161" s="100"/>
      <c r="AT2161" s="100"/>
      <c r="AU2161" s="100"/>
      <c r="AV2161" s="100"/>
      <c r="AW2161" s="100"/>
      <c r="AX2161" s="100"/>
      <c r="AY2161" s="100"/>
    </row>
    <row r="2162" spans="37:51">
      <c r="AK2162" s="100"/>
      <c r="AL2162" s="100"/>
      <c r="AM2162" s="100"/>
      <c r="AN2162" s="100"/>
      <c r="AO2162" s="100"/>
      <c r="AP2162" s="100"/>
      <c r="AQ2162" s="100"/>
      <c r="AR2162" s="100"/>
      <c r="AS2162" s="100"/>
      <c r="AT2162" s="100"/>
      <c r="AU2162" s="100"/>
      <c r="AV2162" s="100"/>
      <c r="AW2162" s="100"/>
      <c r="AX2162" s="100"/>
      <c r="AY2162" s="100"/>
    </row>
    <row r="2163" spans="37:51">
      <c r="AK2163" s="100"/>
      <c r="AL2163" s="100"/>
      <c r="AM2163" s="100"/>
      <c r="AN2163" s="100"/>
      <c r="AO2163" s="100"/>
      <c r="AP2163" s="100"/>
      <c r="AQ2163" s="100"/>
      <c r="AR2163" s="100"/>
      <c r="AS2163" s="100"/>
      <c r="AT2163" s="100"/>
      <c r="AU2163" s="100"/>
      <c r="AV2163" s="100"/>
      <c r="AW2163" s="100"/>
      <c r="AX2163" s="100"/>
      <c r="AY2163" s="100"/>
    </row>
    <row r="2164" spans="37:51">
      <c r="AK2164" s="100"/>
      <c r="AL2164" s="100"/>
      <c r="AM2164" s="100"/>
      <c r="AN2164" s="100"/>
      <c r="AO2164" s="100"/>
      <c r="AP2164" s="100"/>
      <c r="AQ2164" s="100"/>
      <c r="AR2164" s="100"/>
      <c r="AS2164" s="100"/>
      <c r="AT2164" s="100"/>
      <c r="AU2164" s="100"/>
      <c r="AV2164" s="100"/>
      <c r="AW2164" s="100"/>
      <c r="AX2164" s="100"/>
      <c r="AY2164" s="100"/>
    </row>
    <row r="2165" spans="37:51">
      <c r="AK2165" s="100"/>
      <c r="AL2165" s="100"/>
      <c r="AM2165" s="100"/>
      <c r="AN2165" s="100"/>
      <c r="AO2165" s="100"/>
      <c r="AP2165" s="100"/>
      <c r="AQ2165" s="100"/>
      <c r="AR2165" s="100"/>
      <c r="AS2165" s="100"/>
      <c r="AT2165" s="100"/>
      <c r="AU2165" s="100"/>
      <c r="AV2165" s="100"/>
      <c r="AW2165" s="100"/>
      <c r="AX2165" s="100"/>
      <c r="AY2165" s="100"/>
    </row>
    <row r="2166" spans="37:51">
      <c r="AK2166" s="100"/>
      <c r="AL2166" s="100"/>
      <c r="AM2166" s="100"/>
      <c r="AN2166" s="100"/>
      <c r="AO2166" s="100"/>
      <c r="AP2166" s="100"/>
      <c r="AQ2166" s="100"/>
      <c r="AR2166" s="100"/>
      <c r="AS2166" s="100"/>
      <c r="AT2166" s="100"/>
      <c r="AU2166" s="100"/>
      <c r="AV2166" s="100"/>
      <c r="AW2166" s="100"/>
      <c r="AX2166" s="100"/>
      <c r="AY2166" s="100"/>
    </row>
    <row r="2167" spans="37:51">
      <c r="AK2167" s="100"/>
      <c r="AL2167" s="100"/>
      <c r="AM2167" s="100"/>
      <c r="AN2167" s="100"/>
      <c r="AO2167" s="100"/>
      <c r="AP2167" s="100"/>
      <c r="AQ2167" s="100"/>
      <c r="AR2167" s="100"/>
      <c r="AS2167" s="100"/>
      <c r="AT2167" s="100"/>
      <c r="AU2167" s="100"/>
      <c r="AV2167" s="100"/>
      <c r="AW2167" s="100"/>
      <c r="AX2167" s="100"/>
      <c r="AY2167" s="100"/>
    </row>
    <row r="2168" spans="37:51">
      <c r="AK2168" s="100"/>
      <c r="AL2168" s="100"/>
      <c r="AM2168" s="100"/>
      <c r="AN2168" s="100"/>
      <c r="AO2168" s="100"/>
      <c r="AP2168" s="100"/>
      <c r="AQ2168" s="100"/>
      <c r="AR2168" s="100"/>
      <c r="AS2168" s="100"/>
      <c r="AT2168" s="100"/>
      <c r="AU2168" s="100"/>
      <c r="AV2168" s="100"/>
      <c r="AW2168" s="100"/>
      <c r="AX2168" s="100"/>
      <c r="AY2168" s="100"/>
    </row>
    <row r="2169" spans="37:51">
      <c r="AK2169" s="100"/>
      <c r="AL2169" s="100"/>
      <c r="AM2169" s="100"/>
      <c r="AN2169" s="100"/>
      <c r="AO2169" s="100"/>
      <c r="AP2169" s="100"/>
      <c r="AQ2169" s="100"/>
      <c r="AR2169" s="100"/>
      <c r="AS2169" s="100"/>
      <c r="AT2169" s="100"/>
      <c r="AU2169" s="100"/>
      <c r="AV2169" s="100"/>
      <c r="AW2169" s="100"/>
      <c r="AX2169" s="100"/>
      <c r="AY2169" s="100"/>
    </row>
    <row r="2170" spans="37:51">
      <c r="AK2170" s="100"/>
      <c r="AL2170" s="100"/>
      <c r="AM2170" s="100"/>
      <c r="AN2170" s="100"/>
      <c r="AO2170" s="100"/>
      <c r="AP2170" s="100"/>
      <c r="AQ2170" s="100"/>
      <c r="AR2170" s="100"/>
      <c r="AS2170" s="100"/>
      <c r="AT2170" s="100"/>
      <c r="AU2170" s="100"/>
      <c r="AV2170" s="100"/>
      <c r="AW2170" s="100"/>
      <c r="AX2170" s="100"/>
      <c r="AY2170" s="100"/>
    </row>
    <row r="2171" spans="37:51">
      <c r="AK2171" s="100"/>
      <c r="AL2171" s="100"/>
      <c r="AM2171" s="100"/>
      <c r="AN2171" s="100"/>
      <c r="AO2171" s="100"/>
      <c r="AP2171" s="100"/>
      <c r="AQ2171" s="100"/>
      <c r="AR2171" s="100"/>
      <c r="AS2171" s="100"/>
      <c r="AT2171" s="100"/>
      <c r="AU2171" s="100"/>
      <c r="AV2171" s="100"/>
      <c r="AW2171" s="100"/>
      <c r="AX2171" s="100"/>
      <c r="AY2171" s="100"/>
    </row>
    <row r="2172" spans="37:51">
      <c r="AK2172" s="100"/>
      <c r="AL2172" s="100"/>
      <c r="AM2172" s="100"/>
      <c r="AN2172" s="100"/>
      <c r="AO2172" s="100"/>
      <c r="AP2172" s="100"/>
      <c r="AQ2172" s="100"/>
      <c r="AR2172" s="100"/>
      <c r="AS2172" s="100"/>
      <c r="AT2172" s="100"/>
      <c r="AU2172" s="100"/>
      <c r="AV2172" s="100"/>
      <c r="AW2172" s="100"/>
      <c r="AX2172" s="100"/>
      <c r="AY2172" s="100"/>
    </row>
    <row r="2173" spans="37:51">
      <c r="AK2173" s="100"/>
      <c r="AL2173" s="100"/>
      <c r="AM2173" s="100"/>
      <c r="AN2173" s="100"/>
      <c r="AO2173" s="100"/>
      <c r="AP2173" s="100"/>
      <c r="AQ2173" s="100"/>
      <c r="AR2173" s="100"/>
      <c r="AS2173" s="100"/>
      <c r="AT2173" s="100"/>
      <c r="AU2173" s="100"/>
      <c r="AV2173" s="100"/>
      <c r="AW2173" s="100"/>
      <c r="AX2173" s="100"/>
      <c r="AY2173" s="100"/>
    </row>
    <row r="2174" spans="37:51">
      <c r="AK2174" s="100"/>
      <c r="AL2174" s="100"/>
      <c r="AM2174" s="100"/>
      <c r="AN2174" s="100"/>
      <c r="AO2174" s="100"/>
      <c r="AP2174" s="100"/>
      <c r="AQ2174" s="100"/>
      <c r="AR2174" s="100"/>
      <c r="AS2174" s="100"/>
      <c r="AT2174" s="100"/>
      <c r="AU2174" s="100"/>
      <c r="AV2174" s="100"/>
      <c r="AW2174" s="100"/>
      <c r="AX2174" s="100"/>
      <c r="AY2174" s="100"/>
    </row>
    <row r="2175" spans="37:51">
      <c r="AK2175" s="100"/>
      <c r="AL2175" s="100"/>
      <c r="AM2175" s="100"/>
      <c r="AN2175" s="100"/>
      <c r="AO2175" s="100"/>
      <c r="AP2175" s="100"/>
      <c r="AQ2175" s="100"/>
      <c r="AR2175" s="100"/>
      <c r="AS2175" s="100"/>
      <c r="AT2175" s="100"/>
      <c r="AU2175" s="100"/>
      <c r="AV2175" s="100"/>
      <c r="AW2175" s="100"/>
      <c r="AX2175" s="100"/>
      <c r="AY2175" s="100"/>
    </row>
    <row r="2176" spans="37:51">
      <c r="AK2176" s="100"/>
      <c r="AL2176" s="100"/>
      <c r="AM2176" s="100"/>
      <c r="AN2176" s="100"/>
      <c r="AO2176" s="100"/>
      <c r="AP2176" s="100"/>
      <c r="AQ2176" s="100"/>
      <c r="AR2176" s="100"/>
      <c r="AS2176" s="100"/>
      <c r="AT2176" s="100"/>
      <c r="AU2176" s="100"/>
      <c r="AV2176" s="100"/>
      <c r="AW2176" s="100"/>
      <c r="AX2176" s="100"/>
      <c r="AY2176" s="100"/>
    </row>
    <row r="2177" spans="37:51">
      <c r="AK2177" s="100"/>
      <c r="AL2177" s="100"/>
      <c r="AM2177" s="100"/>
      <c r="AN2177" s="100"/>
      <c r="AO2177" s="100"/>
      <c r="AP2177" s="100"/>
      <c r="AQ2177" s="100"/>
      <c r="AR2177" s="100"/>
      <c r="AS2177" s="100"/>
      <c r="AT2177" s="100"/>
      <c r="AU2177" s="100"/>
      <c r="AV2177" s="100"/>
      <c r="AW2177" s="100"/>
      <c r="AX2177" s="100"/>
      <c r="AY2177" s="100"/>
    </row>
    <row r="2178" spans="37:51">
      <c r="AK2178" s="100"/>
      <c r="AL2178" s="100"/>
      <c r="AM2178" s="100"/>
      <c r="AN2178" s="100"/>
      <c r="AO2178" s="100"/>
      <c r="AP2178" s="100"/>
      <c r="AQ2178" s="100"/>
      <c r="AR2178" s="100"/>
      <c r="AS2178" s="100"/>
      <c r="AT2178" s="100"/>
      <c r="AU2178" s="100"/>
      <c r="AV2178" s="100"/>
      <c r="AW2178" s="100"/>
      <c r="AX2178" s="100"/>
      <c r="AY2178" s="100"/>
    </row>
    <row r="2179" spans="37:51">
      <c r="AK2179" s="100"/>
      <c r="AL2179" s="100"/>
      <c r="AM2179" s="100"/>
      <c r="AN2179" s="100"/>
      <c r="AO2179" s="100"/>
      <c r="AP2179" s="100"/>
      <c r="AQ2179" s="100"/>
      <c r="AR2179" s="100"/>
      <c r="AS2179" s="100"/>
      <c r="AT2179" s="100"/>
      <c r="AU2179" s="100"/>
      <c r="AV2179" s="100"/>
      <c r="AW2179" s="100"/>
      <c r="AX2179" s="100"/>
      <c r="AY2179" s="100"/>
    </row>
    <row r="2180" spans="37:51">
      <c r="AK2180" s="100"/>
      <c r="AL2180" s="100"/>
      <c r="AM2180" s="100"/>
      <c r="AN2180" s="100"/>
      <c r="AO2180" s="100"/>
      <c r="AP2180" s="100"/>
      <c r="AQ2180" s="100"/>
      <c r="AR2180" s="100"/>
      <c r="AS2180" s="100"/>
      <c r="AT2180" s="100"/>
      <c r="AU2180" s="100"/>
      <c r="AV2180" s="100"/>
      <c r="AW2180" s="100"/>
      <c r="AX2180" s="100"/>
      <c r="AY2180" s="100"/>
    </row>
    <row r="2181" spans="37:51">
      <c r="AK2181" s="100"/>
      <c r="AL2181" s="100"/>
      <c r="AM2181" s="100"/>
      <c r="AN2181" s="100"/>
      <c r="AO2181" s="100"/>
      <c r="AP2181" s="100"/>
      <c r="AQ2181" s="100"/>
      <c r="AR2181" s="100"/>
      <c r="AS2181" s="100"/>
      <c r="AT2181" s="100"/>
      <c r="AU2181" s="100"/>
      <c r="AV2181" s="100"/>
      <c r="AW2181" s="100"/>
      <c r="AX2181" s="100"/>
      <c r="AY2181" s="100"/>
    </row>
    <row r="2182" spans="37:51">
      <c r="AK2182" s="100"/>
      <c r="AL2182" s="100"/>
      <c r="AM2182" s="100"/>
      <c r="AN2182" s="100"/>
      <c r="AO2182" s="100"/>
      <c r="AP2182" s="100"/>
      <c r="AQ2182" s="100"/>
      <c r="AR2182" s="100"/>
      <c r="AS2182" s="100"/>
      <c r="AT2182" s="100"/>
      <c r="AU2182" s="100"/>
      <c r="AV2182" s="100"/>
      <c r="AW2182" s="100"/>
      <c r="AX2182" s="100"/>
      <c r="AY2182" s="100"/>
    </row>
    <row r="2183" spans="37:51">
      <c r="AK2183" s="100"/>
      <c r="AL2183" s="100"/>
      <c r="AM2183" s="100"/>
      <c r="AN2183" s="100"/>
      <c r="AO2183" s="100"/>
      <c r="AP2183" s="100"/>
      <c r="AQ2183" s="100"/>
      <c r="AR2183" s="100"/>
      <c r="AS2183" s="100"/>
      <c r="AT2183" s="100"/>
      <c r="AU2183" s="100"/>
      <c r="AV2183" s="100"/>
      <c r="AW2183" s="100"/>
      <c r="AX2183" s="100"/>
      <c r="AY2183" s="100"/>
    </row>
    <row r="2184" spans="37:51">
      <c r="AK2184" s="100"/>
      <c r="AL2184" s="100"/>
      <c r="AM2184" s="100"/>
      <c r="AN2184" s="100"/>
      <c r="AO2184" s="100"/>
      <c r="AP2184" s="100"/>
      <c r="AQ2184" s="100"/>
      <c r="AR2184" s="100"/>
      <c r="AS2184" s="100"/>
      <c r="AT2184" s="100"/>
      <c r="AU2184" s="100"/>
      <c r="AV2184" s="100"/>
      <c r="AW2184" s="100"/>
      <c r="AX2184" s="100"/>
      <c r="AY2184" s="100"/>
    </row>
    <row r="2185" spans="37:51">
      <c r="AK2185" s="100"/>
      <c r="AL2185" s="100"/>
      <c r="AM2185" s="100"/>
      <c r="AN2185" s="100"/>
      <c r="AO2185" s="100"/>
      <c r="AP2185" s="100"/>
      <c r="AQ2185" s="100"/>
      <c r="AR2185" s="100"/>
      <c r="AS2185" s="100"/>
      <c r="AT2185" s="100"/>
      <c r="AU2185" s="100"/>
      <c r="AV2185" s="100"/>
      <c r="AW2185" s="100"/>
      <c r="AX2185" s="100"/>
      <c r="AY2185" s="100"/>
    </row>
    <row r="2186" spans="37:51">
      <c r="AK2186" s="100"/>
      <c r="AL2186" s="100"/>
      <c r="AM2186" s="100"/>
      <c r="AN2186" s="100"/>
      <c r="AO2186" s="100"/>
      <c r="AP2186" s="100"/>
      <c r="AQ2186" s="100"/>
      <c r="AR2186" s="100"/>
      <c r="AS2186" s="100"/>
      <c r="AT2186" s="100"/>
      <c r="AU2186" s="100"/>
      <c r="AV2186" s="100"/>
      <c r="AW2186" s="100"/>
      <c r="AX2186" s="100"/>
      <c r="AY2186" s="100"/>
    </row>
    <row r="2187" spans="37:51">
      <c r="AK2187" s="100"/>
      <c r="AL2187" s="100"/>
      <c r="AM2187" s="100"/>
      <c r="AN2187" s="100"/>
      <c r="AO2187" s="100"/>
      <c r="AP2187" s="100"/>
      <c r="AQ2187" s="100"/>
      <c r="AR2187" s="100"/>
      <c r="AS2187" s="100"/>
      <c r="AT2187" s="100"/>
      <c r="AU2187" s="100"/>
      <c r="AV2187" s="100"/>
      <c r="AW2187" s="100"/>
      <c r="AX2187" s="100"/>
      <c r="AY2187" s="100"/>
    </row>
    <row r="2188" spans="37:51">
      <c r="AK2188" s="100"/>
      <c r="AL2188" s="100"/>
      <c r="AM2188" s="100"/>
      <c r="AN2188" s="100"/>
      <c r="AO2188" s="100"/>
      <c r="AP2188" s="100"/>
      <c r="AQ2188" s="100"/>
      <c r="AR2188" s="100"/>
      <c r="AS2188" s="100"/>
      <c r="AT2188" s="100"/>
      <c r="AU2188" s="100"/>
      <c r="AV2188" s="100"/>
      <c r="AW2188" s="100"/>
      <c r="AX2188" s="100"/>
      <c r="AY2188" s="100"/>
    </row>
    <row r="2189" spans="37:51">
      <c r="AK2189" s="100"/>
      <c r="AL2189" s="100"/>
      <c r="AM2189" s="100"/>
      <c r="AN2189" s="100"/>
      <c r="AO2189" s="100"/>
      <c r="AP2189" s="100"/>
      <c r="AQ2189" s="100"/>
      <c r="AR2189" s="100"/>
      <c r="AS2189" s="100"/>
      <c r="AT2189" s="100"/>
      <c r="AU2189" s="100"/>
      <c r="AV2189" s="100"/>
      <c r="AW2189" s="100"/>
      <c r="AX2189" s="100"/>
      <c r="AY2189" s="100"/>
    </row>
    <row r="2190" spans="37:51">
      <c r="AK2190" s="100"/>
      <c r="AL2190" s="100"/>
      <c r="AM2190" s="100"/>
      <c r="AN2190" s="100"/>
      <c r="AO2190" s="100"/>
      <c r="AP2190" s="100"/>
      <c r="AQ2190" s="100"/>
      <c r="AR2190" s="100"/>
      <c r="AS2190" s="100"/>
      <c r="AT2190" s="100"/>
      <c r="AU2190" s="100"/>
      <c r="AV2190" s="100"/>
      <c r="AW2190" s="100"/>
      <c r="AX2190" s="100"/>
      <c r="AY2190" s="100"/>
    </row>
    <row r="2191" spans="37:51">
      <c r="AK2191" s="100"/>
      <c r="AL2191" s="100"/>
      <c r="AM2191" s="100"/>
      <c r="AN2191" s="100"/>
      <c r="AO2191" s="100"/>
      <c r="AP2191" s="100"/>
      <c r="AQ2191" s="100"/>
      <c r="AR2191" s="100"/>
      <c r="AS2191" s="100"/>
      <c r="AT2191" s="100"/>
      <c r="AU2191" s="100"/>
      <c r="AV2191" s="100"/>
      <c r="AW2191" s="100"/>
      <c r="AX2191" s="100"/>
      <c r="AY2191" s="100"/>
    </row>
    <row r="2192" spans="37:51">
      <c r="AK2192" s="100"/>
      <c r="AL2192" s="100"/>
      <c r="AM2192" s="100"/>
      <c r="AN2192" s="100"/>
      <c r="AO2192" s="100"/>
      <c r="AP2192" s="100"/>
      <c r="AQ2192" s="100"/>
      <c r="AR2192" s="100"/>
      <c r="AS2192" s="100"/>
      <c r="AT2192" s="100"/>
      <c r="AU2192" s="100"/>
      <c r="AV2192" s="100"/>
      <c r="AW2192" s="100"/>
      <c r="AX2192" s="100"/>
      <c r="AY2192" s="100"/>
    </row>
    <row r="2193" spans="37:51">
      <c r="AK2193" s="100"/>
      <c r="AL2193" s="100"/>
      <c r="AM2193" s="100"/>
      <c r="AN2193" s="100"/>
      <c r="AO2193" s="100"/>
      <c r="AP2193" s="100"/>
      <c r="AQ2193" s="100"/>
      <c r="AR2193" s="100"/>
      <c r="AS2193" s="100"/>
      <c r="AT2193" s="100"/>
      <c r="AU2193" s="100"/>
      <c r="AV2193" s="100"/>
      <c r="AW2193" s="100"/>
      <c r="AX2193" s="100"/>
      <c r="AY2193" s="100"/>
    </row>
    <row r="2194" spans="37:51">
      <c r="AK2194" s="100"/>
      <c r="AL2194" s="100"/>
      <c r="AM2194" s="100"/>
      <c r="AN2194" s="100"/>
      <c r="AO2194" s="100"/>
      <c r="AP2194" s="100"/>
      <c r="AQ2194" s="100"/>
      <c r="AR2194" s="100"/>
      <c r="AS2194" s="100"/>
      <c r="AT2194" s="100"/>
      <c r="AU2194" s="100"/>
      <c r="AV2194" s="100"/>
      <c r="AW2194" s="100"/>
      <c r="AX2194" s="100"/>
      <c r="AY2194" s="100"/>
    </row>
    <row r="2195" spans="37:51">
      <c r="AK2195" s="100"/>
      <c r="AL2195" s="100"/>
      <c r="AM2195" s="100"/>
      <c r="AN2195" s="100"/>
      <c r="AO2195" s="100"/>
      <c r="AP2195" s="100"/>
      <c r="AQ2195" s="100"/>
      <c r="AR2195" s="100"/>
      <c r="AS2195" s="100"/>
      <c r="AT2195" s="100"/>
      <c r="AU2195" s="100"/>
      <c r="AV2195" s="100"/>
      <c r="AW2195" s="100"/>
      <c r="AX2195" s="100"/>
      <c r="AY2195" s="100"/>
    </row>
    <row r="2196" spans="37:51">
      <c r="AK2196" s="100"/>
      <c r="AL2196" s="100"/>
      <c r="AM2196" s="100"/>
      <c r="AN2196" s="100"/>
      <c r="AO2196" s="100"/>
      <c r="AP2196" s="100"/>
      <c r="AQ2196" s="100"/>
      <c r="AR2196" s="100"/>
      <c r="AS2196" s="100"/>
      <c r="AT2196" s="100"/>
      <c r="AU2196" s="100"/>
      <c r="AV2196" s="100"/>
      <c r="AW2196" s="100"/>
      <c r="AX2196" s="100"/>
      <c r="AY2196" s="100"/>
    </row>
    <row r="2197" spans="37:51">
      <c r="AK2197" s="100"/>
      <c r="AL2197" s="100"/>
      <c r="AM2197" s="100"/>
      <c r="AN2197" s="100"/>
      <c r="AO2197" s="100"/>
      <c r="AP2197" s="100"/>
      <c r="AQ2197" s="100"/>
      <c r="AR2197" s="100"/>
      <c r="AS2197" s="100"/>
      <c r="AT2197" s="100"/>
      <c r="AU2197" s="100"/>
      <c r="AV2197" s="100"/>
      <c r="AW2197" s="100"/>
      <c r="AX2197" s="100"/>
      <c r="AY2197" s="100"/>
    </row>
    <row r="2198" spans="37:51">
      <c r="AK2198" s="100"/>
      <c r="AL2198" s="100"/>
      <c r="AM2198" s="100"/>
      <c r="AN2198" s="100"/>
      <c r="AO2198" s="100"/>
      <c r="AP2198" s="100"/>
      <c r="AQ2198" s="100"/>
      <c r="AR2198" s="100"/>
      <c r="AS2198" s="100"/>
      <c r="AT2198" s="100"/>
      <c r="AU2198" s="100"/>
      <c r="AV2198" s="100"/>
      <c r="AW2198" s="100"/>
      <c r="AX2198" s="100"/>
      <c r="AY2198" s="100"/>
    </row>
    <row r="2199" spans="37:51">
      <c r="AK2199" s="100"/>
      <c r="AL2199" s="100"/>
      <c r="AM2199" s="100"/>
      <c r="AN2199" s="100"/>
      <c r="AO2199" s="100"/>
      <c r="AP2199" s="100"/>
      <c r="AQ2199" s="100"/>
      <c r="AR2199" s="100"/>
      <c r="AS2199" s="100"/>
      <c r="AT2199" s="100"/>
      <c r="AU2199" s="100"/>
      <c r="AV2199" s="100"/>
      <c r="AW2199" s="100"/>
      <c r="AX2199" s="100"/>
      <c r="AY2199" s="100"/>
    </row>
    <row r="2200" spans="37:51">
      <c r="AK2200" s="100"/>
      <c r="AL2200" s="100"/>
      <c r="AM2200" s="100"/>
      <c r="AN2200" s="100"/>
      <c r="AO2200" s="100"/>
      <c r="AP2200" s="100"/>
      <c r="AQ2200" s="100"/>
      <c r="AR2200" s="100"/>
      <c r="AS2200" s="100"/>
      <c r="AT2200" s="100"/>
      <c r="AU2200" s="100"/>
      <c r="AV2200" s="100"/>
      <c r="AW2200" s="100"/>
      <c r="AX2200" s="100"/>
      <c r="AY2200" s="100"/>
    </row>
    <row r="2201" spans="37:51">
      <c r="AK2201" s="100"/>
      <c r="AL2201" s="100"/>
      <c r="AM2201" s="100"/>
      <c r="AN2201" s="100"/>
      <c r="AO2201" s="100"/>
      <c r="AP2201" s="100"/>
      <c r="AQ2201" s="100"/>
      <c r="AR2201" s="100"/>
      <c r="AS2201" s="100"/>
      <c r="AT2201" s="100"/>
      <c r="AU2201" s="100"/>
      <c r="AV2201" s="100"/>
      <c r="AW2201" s="100"/>
      <c r="AX2201" s="100"/>
      <c r="AY2201" s="100"/>
    </row>
    <row r="2202" spans="37:51">
      <c r="AK2202" s="100"/>
      <c r="AL2202" s="100"/>
      <c r="AM2202" s="100"/>
      <c r="AN2202" s="100"/>
      <c r="AO2202" s="100"/>
      <c r="AP2202" s="100"/>
      <c r="AQ2202" s="100"/>
      <c r="AR2202" s="100"/>
      <c r="AS2202" s="100"/>
      <c r="AT2202" s="100"/>
      <c r="AU2202" s="100"/>
      <c r="AV2202" s="100"/>
      <c r="AW2202" s="100"/>
      <c r="AX2202" s="100"/>
      <c r="AY2202" s="100"/>
    </row>
    <row r="2203" spans="37:51">
      <c r="AK2203" s="100"/>
      <c r="AL2203" s="100"/>
      <c r="AM2203" s="100"/>
      <c r="AN2203" s="100"/>
      <c r="AO2203" s="100"/>
      <c r="AP2203" s="100"/>
      <c r="AQ2203" s="100"/>
      <c r="AR2203" s="100"/>
      <c r="AS2203" s="100"/>
      <c r="AT2203" s="100"/>
      <c r="AU2203" s="100"/>
      <c r="AV2203" s="100"/>
      <c r="AW2203" s="100"/>
      <c r="AX2203" s="100"/>
      <c r="AY2203" s="100"/>
    </row>
    <row r="2204" spans="37:51">
      <c r="AK2204" s="100"/>
      <c r="AL2204" s="100"/>
      <c r="AM2204" s="100"/>
      <c r="AN2204" s="100"/>
      <c r="AO2204" s="100"/>
      <c r="AP2204" s="100"/>
      <c r="AQ2204" s="100"/>
      <c r="AR2204" s="100"/>
      <c r="AS2204" s="100"/>
      <c r="AT2204" s="100"/>
      <c r="AU2204" s="100"/>
      <c r="AV2204" s="100"/>
      <c r="AW2204" s="100"/>
      <c r="AX2204" s="100"/>
      <c r="AY2204" s="100"/>
    </row>
    <row r="2205" spans="37:51">
      <c r="AK2205" s="100"/>
      <c r="AL2205" s="100"/>
      <c r="AM2205" s="100"/>
      <c r="AN2205" s="100"/>
      <c r="AO2205" s="100"/>
      <c r="AP2205" s="100"/>
      <c r="AQ2205" s="100"/>
      <c r="AR2205" s="100"/>
      <c r="AS2205" s="100"/>
      <c r="AT2205" s="100"/>
      <c r="AU2205" s="100"/>
      <c r="AV2205" s="100"/>
      <c r="AW2205" s="100"/>
      <c r="AX2205" s="100"/>
      <c r="AY2205" s="100"/>
    </row>
    <row r="2206" spans="37:51">
      <c r="AK2206" s="100"/>
      <c r="AL2206" s="100"/>
      <c r="AM2206" s="100"/>
      <c r="AN2206" s="100"/>
      <c r="AO2206" s="100"/>
      <c r="AP2206" s="100"/>
      <c r="AQ2206" s="100"/>
      <c r="AR2206" s="100"/>
      <c r="AS2206" s="100"/>
      <c r="AT2206" s="100"/>
      <c r="AU2206" s="100"/>
      <c r="AV2206" s="100"/>
      <c r="AW2206" s="100"/>
      <c r="AX2206" s="100"/>
      <c r="AY2206" s="100"/>
    </row>
    <row r="2207" spans="37:51">
      <c r="AK2207" s="100"/>
      <c r="AL2207" s="100"/>
      <c r="AM2207" s="100"/>
      <c r="AN2207" s="100"/>
      <c r="AO2207" s="100"/>
      <c r="AP2207" s="100"/>
      <c r="AQ2207" s="100"/>
      <c r="AR2207" s="100"/>
      <c r="AS2207" s="100"/>
      <c r="AT2207" s="100"/>
      <c r="AU2207" s="100"/>
      <c r="AV2207" s="100"/>
      <c r="AW2207" s="100"/>
      <c r="AX2207" s="100"/>
      <c r="AY2207" s="100"/>
    </row>
    <row r="2208" spans="37:51">
      <c r="AK2208" s="100"/>
      <c r="AL2208" s="100"/>
      <c r="AM2208" s="100"/>
      <c r="AN2208" s="100"/>
      <c r="AO2208" s="100"/>
      <c r="AP2208" s="100"/>
      <c r="AQ2208" s="100"/>
      <c r="AR2208" s="100"/>
      <c r="AS2208" s="100"/>
      <c r="AT2208" s="100"/>
      <c r="AU2208" s="100"/>
      <c r="AV2208" s="100"/>
      <c r="AW2208" s="100"/>
      <c r="AX2208" s="100"/>
      <c r="AY2208" s="100"/>
    </row>
    <row r="2209" spans="37:51">
      <c r="AK2209" s="100"/>
      <c r="AL2209" s="100"/>
      <c r="AM2209" s="100"/>
      <c r="AN2209" s="100"/>
      <c r="AO2209" s="100"/>
      <c r="AP2209" s="100"/>
      <c r="AQ2209" s="100"/>
      <c r="AR2209" s="100"/>
      <c r="AS2209" s="100"/>
      <c r="AT2209" s="100"/>
      <c r="AU2209" s="100"/>
      <c r="AV2209" s="100"/>
      <c r="AW2209" s="100"/>
      <c r="AX2209" s="100"/>
      <c r="AY2209" s="100"/>
    </row>
    <row r="2210" spans="37:51">
      <c r="AK2210" s="100"/>
      <c r="AL2210" s="100"/>
      <c r="AM2210" s="100"/>
      <c r="AN2210" s="100"/>
      <c r="AO2210" s="100"/>
      <c r="AP2210" s="100"/>
      <c r="AQ2210" s="100"/>
      <c r="AR2210" s="100"/>
      <c r="AS2210" s="100"/>
      <c r="AT2210" s="100"/>
      <c r="AU2210" s="100"/>
      <c r="AV2210" s="100"/>
      <c r="AW2210" s="100"/>
      <c r="AX2210" s="100"/>
      <c r="AY2210" s="100"/>
    </row>
    <row r="2211" spans="37:51">
      <c r="AK2211" s="100"/>
      <c r="AL2211" s="100"/>
      <c r="AM2211" s="100"/>
      <c r="AN2211" s="100"/>
      <c r="AO2211" s="100"/>
      <c r="AP2211" s="100"/>
      <c r="AQ2211" s="100"/>
      <c r="AR2211" s="100"/>
      <c r="AS2211" s="100"/>
      <c r="AT2211" s="100"/>
      <c r="AU2211" s="100"/>
      <c r="AV2211" s="100"/>
      <c r="AW2211" s="100"/>
      <c r="AX2211" s="100"/>
      <c r="AY2211" s="100"/>
    </row>
    <row r="2212" spans="37:51">
      <c r="AK2212" s="100"/>
      <c r="AL2212" s="100"/>
      <c r="AM2212" s="100"/>
      <c r="AN2212" s="100"/>
      <c r="AO2212" s="100"/>
      <c r="AP2212" s="100"/>
      <c r="AQ2212" s="100"/>
      <c r="AR2212" s="100"/>
      <c r="AS2212" s="100"/>
      <c r="AT2212" s="100"/>
      <c r="AU2212" s="100"/>
      <c r="AV2212" s="100"/>
      <c r="AW2212" s="100"/>
      <c r="AX2212" s="100"/>
      <c r="AY2212" s="100"/>
    </row>
    <row r="2213" spans="37:51">
      <c r="AK2213" s="100"/>
      <c r="AL2213" s="100"/>
      <c r="AM2213" s="100"/>
      <c r="AN2213" s="100"/>
      <c r="AO2213" s="100"/>
      <c r="AP2213" s="100"/>
      <c r="AQ2213" s="100"/>
      <c r="AR2213" s="100"/>
      <c r="AS2213" s="100"/>
      <c r="AT2213" s="100"/>
      <c r="AU2213" s="100"/>
      <c r="AV2213" s="100"/>
      <c r="AW2213" s="100"/>
      <c r="AX2213" s="100"/>
      <c r="AY2213" s="100"/>
    </row>
    <row r="2214" spans="37:51">
      <c r="AK2214" s="100"/>
      <c r="AL2214" s="100"/>
      <c r="AM2214" s="100"/>
      <c r="AN2214" s="100"/>
      <c r="AO2214" s="100"/>
      <c r="AP2214" s="100"/>
      <c r="AQ2214" s="100"/>
      <c r="AR2214" s="100"/>
      <c r="AS2214" s="100"/>
      <c r="AT2214" s="100"/>
      <c r="AU2214" s="100"/>
      <c r="AV2214" s="100"/>
      <c r="AW2214" s="100"/>
      <c r="AX2214" s="100"/>
      <c r="AY2214" s="100"/>
    </row>
    <row r="2215" spans="37:51">
      <c r="AK2215" s="100"/>
      <c r="AL2215" s="100"/>
      <c r="AM2215" s="100"/>
      <c r="AN2215" s="100"/>
      <c r="AO2215" s="100"/>
      <c r="AP2215" s="100"/>
      <c r="AQ2215" s="100"/>
      <c r="AR2215" s="100"/>
      <c r="AS2215" s="100"/>
      <c r="AT2215" s="100"/>
      <c r="AU2215" s="100"/>
      <c r="AV2215" s="100"/>
      <c r="AW2215" s="100"/>
      <c r="AX2215" s="100"/>
      <c r="AY2215" s="100"/>
    </row>
    <row r="2216" spans="37:51">
      <c r="AK2216" s="100"/>
      <c r="AL2216" s="100"/>
      <c r="AM2216" s="100"/>
      <c r="AN2216" s="100"/>
      <c r="AO2216" s="100"/>
      <c r="AP2216" s="100"/>
      <c r="AQ2216" s="100"/>
      <c r="AR2216" s="100"/>
      <c r="AS2216" s="100"/>
      <c r="AT2216" s="100"/>
      <c r="AU2216" s="100"/>
      <c r="AV2216" s="100"/>
      <c r="AW2216" s="100"/>
      <c r="AX2216" s="100"/>
      <c r="AY2216" s="100"/>
    </row>
    <row r="2217" spans="37:51">
      <c r="AK2217" s="100"/>
      <c r="AL2217" s="100"/>
      <c r="AM2217" s="100"/>
      <c r="AN2217" s="100"/>
      <c r="AO2217" s="100"/>
      <c r="AP2217" s="100"/>
      <c r="AQ2217" s="100"/>
      <c r="AR2217" s="100"/>
      <c r="AS2217" s="100"/>
      <c r="AT2217" s="100"/>
      <c r="AU2217" s="100"/>
      <c r="AV2217" s="100"/>
      <c r="AW2217" s="100"/>
      <c r="AX2217" s="100"/>
      <c r="AY2217" s="100"/>
    </row>
    <row r="2218" spans="37:51">
      <c r="AK2218" s="100"/>
      <c r="AL2218" s="100"/>
      <c r="AM2218" s="100"/>
      <c r="AN2218" s="100"/>
      <c r="AO2218" s="100"/>
      <c r="AP2218" s="100"/>
      <c r="AQ2218" s="100"/>
      <c r="AR2218" s="100"/>
      <c r="AS2218" s="100"/>
      <c r="AT2218" s="100"/>
      <c r="AU2218" s="100"/>
      <c r="AV2218" s="100"/>
      <c r="AW2218" s="100"/>
      <c r="AX2218" s="100"/>
      <c r="AY2218" s="100"/>
    </row>
    <row r="2219" spans="37:51">
      <c r="AK2219" s="100"/>
      <c r="AL2219" s="100"/>
      <c r="AM2219" s="100"/>
      <c r="AN2219" s="100"/>
      <c r="AO2219" s="100"/>
      <c r="AP2219" s="100"/>
      <c r="AQ2219" s="100"/>
      <c r="AR2219" s="100"/>
      <c r="AS2219" s="100"/>
      <c r="AT2219" s="100"/>
      <c r="AU2219" s="100"/>
      <c r="AV2219" s="100"/>
      <c r="AW2219" s="100"/>
      <c r="AX2219" s="100"/>
      <c r="AY2219" s="100"/>
    </row>
    <row r="2220" spans="37:51">
      <c r="AK2220" s="100"/>
      <c r="AL2220" s="100"/>
      <c r="AM2220" s="100"/>
      <c r="AN2220" s="100"/>
      <c r="AO2220" s="100"/>
      <c r="AP2220" s="100"/>
      <c r="AQ2220" s="100"/>
      <c r="AR2220" s="100"/>
      <c r="AS2220" s="100"/>
      <c r="AT2220" s="100"/>
      <c r="AU2220" s="100"/>
      <c r="AV2220" s="100"/>
      <c r="AW2220" s="100"/>
      <c r="AX2220" s="100"/>
      <c r="AY2220" s="100"/>
    </row>
    <row r="2221" spans="37:51">
      <c r="AK2221" s="100"/>
      <c r="AL2221" s="100"/>
      <c r="AM2221" s="100"/>
      <c r="AN2221" s="100"/>
      <c r="AO2221" s="100"/>
      <c r="AP2221" s="100"/>
      <c r="AQ2221" s="100"/>
      <c r="AR2221" s="100"/>
      <c r="AS2221" s="100"/>
      <c r="AT2221" s="100"/>
      <c r="AU2221" s="100"/>
      <c r="AV2221" s="100"/>
      <c r="AW2221" s="100"/>
      <c r="AX2221" s="100"/>
      <c r="AY2221" s="100"/>
    </row>
    <row r="2222" spans="37:51">
      <c r="AK2222" s="100"/>
      <c r="AL2222" s="100"/>
      <c r="AM2222" s="100"/>
      <c r="AN2222" s="100"/>
      <c r="AO2222" s="100"/>
      <c r="AP2222" s="100"/>
      <c r="AQ2222" s="100"/>
      <c r="AR2222" s="100"/>
      <c r="AS2222" s="100"/>
      <c r="AT2222" s="100"/>
      <c r="AU2222" s="100"/>
      <c r="AV2222" s="100"/>
      <c r="AW2222" s="100"/>
      <c r="AX2222" s="100"/>
      <c r="AY2222" s="100"/>
    </row>
    <row r="2223" spans="37:51">
      <c r="AK2223" s="100"/>
      <c r="AL2223" s="100"/>
      <c r="AM2223" s="100"/>
      <c r="AN2223" s="100"/>
      <c r="AO2223" s="100"/>
      <c r="AP2223" s="100"/>
      <c r="AQ2223" s="100"/>
      <c r="AR2223" s="100"/>
      <c r="AS2223" s="100"/>
      <c r="AT2223" s="100"/>
      <c r="AU2223" s="100"/>
      <c r="AV2223" s="100"/>
      <c r="AW2223" s="100"/>
      <c r="AX2223" s="100"/>
      <c r="AY2223" s="100"/>
    </row>
    <row r="2224" spans="37:51">
      <c r="AK2224" s="100"/>
      <c r="AL2224" s="100"/>
      <c r="AM2224" s="100"/>
      <c r="AN2224" s="100"/>
      <c r="AO2224" s="100"/>
      <c r="AP2224" s="100"/>
      <c r="AQ2224" s="100"/>
      <c r="AR2224" s="100"/>
      <c r="AS2224" s="100"/>
      <c r="AT2224" s="100"/>
      <c r="AU2224" s="100"/>
      <c r="AV2224" s="100"/>
      <c r="AW2224" s="100"/>
      <c r="AX2224" s="100"/>
      <c r="AY2224" s="100"/>
    </row>
    <row r="2225" spans="37:51">
      <c r="AK2225" s="100"/>
      <c r="AL2225" s="100"/>
      <c r="AM2225" s="100"/>
      <c r="AN2225" s="100"/>
      <c r="AO2225" s="100"/>
      <c r="AP2225" s="100"/>
      <c r="AQ2225" s="100"/>
      <c r="AR2225" s="100"/>
      <c r="AS2225" s="100"/>
      <c r="AT2225" s="100"/>
      <c r="AU2225" s="100"/>
      <c r="AV2225" s="100"/>
      <c r="AW2225" s="100"/>
      <c r="AX2225" s="100"/>
      <c r="AY2225" s="100"/>
    </row>
    <row r="2226" spans="37:51">
      <c r="AK2226" s="100"/>
      <c r="AL2226" s="100"/>
      <c r="AM2226" s="100"/>
      <c r="AN2226" s="100"/>
      <c r="AO2226" s="100"/>
      <c r="AP2226" s="100"/>
      <c r="AQ2226" s="100"/>
      <c r="AR2226" s="100"/>
      <c r="AS2226" s="100"/>
      <c r="AT2226" s="100"/>
      <c r="AU2226" s="100"/>
      <c r="AV2226" s="100"/>
      <c r="AW2226" s="100"/>
      <c r="AX2226" s="100"/>
      <c r="AY2226" s="100"/>
    </row>
    <row r="2227" spans="37:51">
      <c r="AK2227" s="100"/>
      <c r="AL2227" s="100"/>
      <c r="AM2227" s="100"/>
      <c r="AN2227" s="100"/>
      <c r="AO2227" s="100"/>
      <c r="AP2227" s="100"/>
      <c r="AQ2227" s="100"/>
      <c r="AR2227" s="100"/>
      <c r="AS2227" s="100"/>
      <c r="AT2227" s="100"/>
      <c r="AU2227" s="100"/>
      <c r="AV2227" s="100"/>
      <c r="AW2227" s="100"/>
      <c r="AX2227" s="100"/>
      <c r="AY2227" s="100"/>
    </row>
    <row r="2228" spans="37:51">
      <c r="AK2228" s="100"/>
      <c r="AL2228" s="100"/>
      <c r="AM2228" s="100"/>
      <c r="AN2228" s="100"/>
      <c r="AO2228" s="100"/>
      <c r="AP2228" s="100"/>
      <c r="AQ2228" s="100"/>
      <c r="AR2228" s="100"/>
      <c r="AS2228" s="100"/>
      <c r="AT2228" s="100"/>
      <c r="AU2228" s="100"/>
      <c r="AV2228" s="100"/>
      <c r="AW2228" s="100"/>
      <c r="AX2228" s="100"/>
      <c r="AY2228" s="100"/>
    </row>
    <row r="2229" spans="37:51">
      <c r="AK2229" s="100"/>
      <c r="AL2229" s="100"/>
      <c r="AM2229" s="100"/>
      <c r="AN2229" s="100"/>
      <c r="AO2229" s="100"/>
      <c r="AP2229" s="100"/>
      <c r="AQ2229" s="100"/>
      <c r="AR2229" s="100"/>
      <c r="AS2229" s="100"/>
      <c r="AT2229" s="100"/>
      <c r="AU2229" s="100"/>
      <c r="AV2229" s="100"/>
      <c r="AW2229" s="100"/>
      <c r="AX2229" s="100"/>
      <c r="AY2229" s="100"/>
    </row>
    <row r="2230" spans="37:51">
      <c r="AK2230" s="100"/>
      <c r="AL2230" s="100"/>
      <c r="AM2230" s="100"/>
      <c r="AN2230" s="100"/>
      <c r="AO2230" s="100"/>
      <c r="AP2230" s="100"/>
      <c r="AQ2230" s="100"/>
      <c r="AR2230" s="100"/>
      <c r="AS2230" s="100"/>
      <c r="AT2230" s="100"/>
      <c r="AU2230" s="100"/>
      <c r="AV2230" s="100"/>
      <c r="AW2230" s="100"/>
      <c r="AX2230" s="100"/>
      <c r="AY2230" s="100"/>
    </row>
    <row r="2231" spans="37:51">
      <c r="AK2231" s="100"/>
      <c r="AL2231" s="100"/>
      <c r="AM2231" s="100"/>
      <c r="AN2231" s="100"/>
      <c r="AO2231" s="100"/>
      <c r="AP2231" s="100"/>
      <c r="AQ2231" s="100"/>
      <c r="AR2231" s="100"/>
      <c r="AS2231" s="100"/>
      <c r="AT2231" s="100"/>
      <c r="AU2231" s="100"/>
      <c r="AV2231" s="100"/>
      <c r="AW2231" s="100"/>
      <c r="AX2231" s="100"/>
      <c r="AY2231" s="100"/>
    </row>
    <row r="2232" spans="37:51">
      <c r="AK2232" s="100"/>
      <c r="AL2232" s="100"/>
      <c r="AM2232" s="100"/>
      <c r="AN2232" s="100"/>
      <c r="AO2232" s="100"/>
      <c r="AP2232" s="100"/>
      <c r="AQ2232" s="100"/>
      <c r="AR2232" s="100"/>
      <c r="AS2232" s="100"/>
      <c r="AT2232" s="100"/>
      <c r="AU2232" s="100"/>
      <c r="AV2232" s="100"/>
      <c r="AW2232" s="100"/>
      <c r="AX2232" s="100"/>
      <c r="AY2232" s="100"/>
    </row>
    <row r="2233" spans="37:51">
      <c r="AK2233" s="100"/>
      <c r="AL2233" s="100"/>
      <c r="AM2233" s="100"/>
      <c r="AN2233" s="100"/>
      <c r="AO2233" s="100"/>
      <c r="AP2233" s="100"/>
      <c r="AQ2233" s="100"/>
      <c r="AR2233" s="100"/>
      <c r="AS2233" s="100"/>
      <c r="AT2233" s="100"/>
      <c r="AU2233" s="100"/>
      <c r="AV2233" s="100"/>
      <c r="AW2233" s="100"/>
      <c r="AX2233" s="100"/>
      <c r="AY2233" s="100"/>
    </row>
    <row r="2234" spans="37:51">
      <c r="AK2234" s="100"/>
      <c r="AL2234" s="100"/>
      <c r="AM2234" s="100"/>
      <c r="AN2234" s="100"/>
      <c r="AO2234" s="100"/>
      <c r="AP2234" s="100"/>
      <c r="AQ2234" s="100"/>
      <c r="AR2234" s="100"/>
      <c r="AS2234" s="100"/>
      <c r="AT2234" s="100"/>
      <c r="AU2234" s="100"/>
      <c r="AV2234" s="100"/>
      <c r="AW2234" s="100"/>
      <c r="AX2234" s="100"/>
      <c r="AY2234" s="100"/>
    </row>
    <row r="2235" spans="37:51">
      <c r="AK2235" s="100"/>
      <c r="AL2235" s="100"/>
      <c r="AM2235" s="100"/>
      <c r="AN2235" s="100"/>
      <c r="AO2235" s="100"/>
      <c r="AP2235" s="100"/>
      <c r="AQ2235" s="100"/>
      <c r="AR2235" s="100"/>
      <c r="AS2235" s="100"/>
      <c r="AT2235" s="100"/>
      <c r="AU2235" s="100"/>
      <c r="AV2235" s="100"/>
      <c r="AW2235" s="100"/>
      <c r="AX2235" s="100"/>
      <c r="AY2235" s="100"/>
    </row>
    <row r="2236" spans="37:51">
      <c r="AK2236" s="100"/>
      <c r="AL2236" s="100"/>
      <c r="AM2236" s="100"/>
      <c r="AN2236" s="100"/>
      <c r="AO2236" s="100"/>
      <c r="AP2236" s="100"/>
      <c r="AQ2236" s="100"/>
      <c r="AR2236" s="100"/>
      <c r="AS2236" s="100"/>
      <c r="AT2236" s="100"/>
      <c r="AU2236" s="100"/>
      <c r="AV2236" s="100"/>
      <c r="AW2236" s="100"/>
      <c r="AX2236" s="100"/>
      <c r="AY2236" s="100"/>
    </row>
    <row r="2237" spans="37:51">
      <c r="AK2237" s="100"/>
      <c r="AL2237" s="100"/>
      <c r="AM2237" s="100"/>
      <c r="AN2237" s="100"/>
      <c r="AO2237" s="100"/>
      <c r="AP2237" s="100"/>
      <c r="AQ2237" s="100"/>
      <c r="AR2237" s="100"/>
      <c r="AS2237" s="100"/>
      <c r="AT2237" s="100"/>
      <c r="AU2237" s="100"/>
      <c r="AV2237" s="100"/>
      <c r="AW2237" s="100"/>
      <c r="AX2237" s="100"/>
      <c r="AY2237" s="100"/>
    </row>
    <row r="2238" spans="37:51">
      <c r="AK2238" s="100"/>
      <c r="AL2238" s="100"/>
      <c r="AM2238" s="100"/>
      <c r="AN2238" s="100"/>
      <c r="AO2238" s="100"/>
      <c r="AP2238" s="100"/>
      <c r="AQ2238" s="100"/>
      <c r="AR2238" s="100"/>
      <c r="AS2238" s="100"/>
      <c r="AT2238" s="100"/>
      <c r="AU2238" s="100"/>
      <c r="AV2238" s="100"/>
      <c r="AW2238" s="100"/>
      <c r="AX2238" s="100"/>
      <c r="AY2238" s="100"/>
    </row>
    <row r="2239" spans="37:51">
      <c r="AK2239" s="100"/>
      <c r="AL2239" s="100"/>
      <c r="AM2239" s="100"/>
      <c r="AN2239" s="100"/>
      <c r="AO2239" s="100"/>
      <c r="AP2239" s="100"/>
      <c r="AQ2239" s="100"/>
      <c r="AR2239" s="100"/>
      <c r="AS2239" s="100"/>
      <c r="AT2239" s="100"/>
      <c r="AU2239" s="100"/>
      <c r="AV2239" s="100"/>
      <c r="AW2239" s="100"/>
      <c r="AX2239" s="100"/>
      <c r="AY2239" s="100"/>
    </row>
    <row r="2240" spans="37:51">
      <c r="AK2240" s="100"/>
      <c r="AL2240" s="100"/>
      <c r="AM2240" s="100"/>
      <c r="AN2240" s="100"/>
      <c r="AO2240" s="100"/>
      <c r="AP2240" s="100"/>
      <c r="AQ2240" s="100"/>
      <c r="AR2240" s="100"/>
      <c r="AS2240" s="100"/>
      <c r="AT2240" s="100"/>
      <c r="AU2240" s="100"/>
      <c r="AV2240" s="100"/>
      <c r="AW2240" s="100"/>
      <c r="AX2240" s="100"/>
      <c r="AY2240" s="100"/>
    </row>
    <row r="2241" spans="37:51">
      <c r="AK2241" s="100"/>
      <c r="AL2241" s="100"/>
      <c r="AM2241" s="100"/>
      <c r="AN2241" s="100"/>
      <c r="AO2241" s="100"/>
      <c r="AP2241" s="100"/>
      <c r="AQ2241" s="100"/>
      <c r="AR2241" s="100"/>
      <c r="AS2241" s="100"/>
      <c r="AT2241" s="100"/>
      <c r="AU2241" s="100"/>
      <c r="AV2241" s="100"/>
      <c r="AW2241" s="100"/>
      <c r="AX2241" s="100"/>
      <c r="AY2241" s="100"/>
    </row>
    <row r="2242" spans="37:51">
      <c r="AK2242" s="100"/>
      <c r="AL2242" s="100"/>
      <c r="AM2242" s="100"/>
      <c r="AN2242" s="100"/>
      <c r="AO2242" s="100"/>
      <c r="AP2242" s="100"/>
      <c r="AQ2242" s="100"/>
      <c r="AR2242" s="100"/>
      <c r="AS2242" s="100"/>
      <c r="AT2242" s="100"/>
      <c r="AU2242" s="100"/>
      <c r="AV2242" s="100"/>
      <c r="AW2242" s="100"/>
      <c r="AX2242" s="100"/>
      <c r="AY2242" s="100"/>
    </row>
    <row r="2243" spans="37:51">
      <c r="AK2243" s="100"/>
      <c r="AL2243" s="100"/>
      <c r="AM2243" s="100"/>
      <c r="AN2243" s="100"/>
      <c r="AO2243" s="100"/>
      <c r="AP2243" s="100"/>
      <c r="AQ2243" s="100"/>
      <c r="AR2243" s="100"/>
      <c r="AS2243" s="100"/>
      <c r="AT2243" s="100"/>
      <c r="AU2243" s="100"/>
      <c r="AV2243" s="100"/>
      <c r="AW2243" s="100"/>
      <c r="AX2243" s="100"/>
      <c r="AY2243" s="100"/>
    </row>
    <row r="2244" spans="37:51">
      <c r="AK2244" s="100"/>
      <c r="AL2244" s="100"/>
      <c r="AM2244" s="100"/>
      <c r="AN2244" s="100"/>
      <c r="AO2244" s="100"/>
      <c r="AP2244" s="100"/>
      <c r="AQ2244" s="100"/>
      <c r="AR2244" s="100"/>
      <c r="AS2244" s="100"/>
      <c r="AT2244" s="100"/>
      <c r="AU2244" s="100"/>
      <c r="AV2244" s="100"/>
      <c r="AW2244" s="100"/>
      <c r="AX2244" s="100"/>
      <c r="AY2244" s="100"/>
    </row>
    <row r="2245" spans="37:51">
      <c r="AK2245" s="100"/>
      <c r="AL2245" s="100"/>
      <c r="AM2245" s="100"/>
      <c r="AN2245" s="100"/>
      <c r="AO2245" s="100"/>
      <c r="AP2245" s="100"/>
      <c r="AQ2245" s="100"/>
      <c r="AR2245" s="100"/>
      <c r="AS2245" s="100"/>
      <c r="AT2245" s="100"/>
      <c r="AU2245" s="100"/>
      <c r="AV2245" s="100"/>
      <c r="AW2245" s="100"/>
      <c r="AX2245" s="100"/>
      <c r="AY2245" s="100"/>
    </row>
    <row r="2246" spans="37:51">
      <c r="AK2246" s="100"/>
      <c r="AL2246" s="100"/>
      <c r="AM2246" s="100"/>
      <c r="AN2246" s="100"/>
      <c r="AO2246" s="100"/>
      <c r="AP2246" s="100"/>
      <c r="AQ2246" s="100"/>
      <c r="AR2246" s="100"/>
      <c r="AS2246" s="100"/>
      <c r="AT2246" s="100"/>
      <c r="AU2246" s="100"/>
      <c r="AV2246" s="100"/>
      <c r="AW2246" s="100"/>
      <c r="AX2246" s="100"/>
      <c r="AY2246" s="100"/>
    </row>
    <row r="2247" spans="37:51">
      <c r="AK2247" s="100"/>
      <c r="AL2247" s="100"/>
      <c r="AM2247" s="100"/>
      <c r="AN2247" s="100"/>
      <c r="AO2247" s="100"/>
      <c r="AP2247" s="100"/>
      <c r="AQ2247" s="100"/>
      <c r="AR2247" s="100"/>
      <c r="AS2247" s="100"/>
      <c r="AT2247" s="100"/>
      <c r="AU2247" s="100"/>
      <c r="AV2247" s="100"/>
      <c r="AW2247" s="100"/>
      <c r="AX2247" s="100"/>
      <c r="AY2247" s="100"/>
    </row>
    <row r="2248" spans="37:51">
      <c r="AK2248" s="100"/>
      <c r="AL2248" s="100"/>
      <c r="AM2248" s="100"/>
      <c r="AN2248" s="100"/>
      <c r="AO2248" s="100"/>
      <c r="AP2248" s="100"/>
      <c r="AQ2248" s="100"/>
      <c r="AR2248" s="100"/>
      <c r="AS2248" s="100"/>
      <c r="AT2248" s="100"/>
      <c r="AU2248" s="100"/>
      <c r="AV2248" s="100"/>
      <c r="AW2248" s="100"/>
      <c r="AX2248" s="100"/>
      <c r="AY2248" s="100"/>
    </row>
    <row r="2249" spans="37:51">
      <c r="AK2249" s="100"/>
      <c r="AL2249" s="100"/>
      <c r="AM2249" s="100"/>
      <c r="AN2249" s="100"/>
      <c r="AO2249" s="100"/>
      <c r="AP2249" s="100"/>
      <c r="AQ2249" s="100"/>
      <c r="AR2249" s="100"/>
      <c r="AS2249" s="100"/>
      <c r="AT2249" s="100"/>
      <c r="AU2249" s="100"/>
      <c r="AV2249" s="100"/>
      <c r="AW2249" s="100"/>
      <c r="AX2249" s="100"/>
      <c r="AY2249" s="100"/>
    </row>
    <row r="2250" spans="37:51">
      <c r="AK2250" s="100"/>
      <c r="AL2250" s="100"/>
      <c r="AM2250" s="100"/>
      <c r="AN2250" s="100"/>
      <c r="AO2250" s="100"/>
      <c r="AP2250" s="100"/>
      <c r="AQ2250" s="100"/>
      <c r="AR2250" s="100"/>
      <c r="AS2250" s="100"/>
      <c r="AT2250" s="100"/>
      <c r="AU2250" s="100"/>
      <c r="AV2250" s="100"/>
      <c r="AW2250" s="100"/>
      <c r="AX2250" s="100"/>
      <c r="AY2250" s="100"/>
    </row>
    <row r="2251" spans="37:51">
      <c r="AK2251" s="100"/>
      <c r="AL2251" s="100"/>
      <c r="AM2251" s="100"/>
      <c r="AN2251" s="100"/>
      <c r="AO2251" s="100"/>
      <c r="AP2251" s="100"/>
      <c r="AQ2251" s="100"/>
      <c r="AR2251" s="100"/>
      <c r="AS2251" s="100"/>
      <c r="AT2251" s="100"/>
      <c r="AU2251" s="100"/>
      <c r="AV2251" s="100"/>
      <c r="AW2251" s="100"/>
      <c r="AX2251" s="100"/>
      <c r="AY2251" s="100"/>
    </row>
    <row r="2252" spans="37:51">
      <c r="AK2252" s="100"/>
      <c r="AL2252" s="100"/>
      <c r="AM2252" s="100"/>
      <c r="AN2252" s="100"/>
      <c r="AO2252" s="100"/>
      <c r="AP2252" s="100"/>
      <c r="AQ2252" s="100"/>
      <c r="AR2252" s="100"/>
      <c r="AS2252" s="100"/>
      <c r="AT2252" s="100"/>
      <c r="AU2252" s="100"/>
      <c r="AV2252" s="100"/>
      <c r="AW2252" s="100"/>
      <c r="AX2252" s="100"/>
      <c r="AY2252" s="100"/>
    </row>
    <row r="2253" spans="37:51">
      <c r="AK2253" s="100"/>
      <c r="AL2253" s="100"/>
      <c r="AM2253" s="100"/>
      <c r="AN2253" s="100"/>
      <c r="AO2253" s="100"/>
      <c r="AP2253" s="100"/>
      <c r="AQ2253" s="100"/>
      <c r="AR2253" s="100"/>
      <c r="AS2253" s="100"/>
      <c r="AT2253" s="100"/>
      <c r="AU2253" s="100"/>
      <c r="AV2253" s="100"/>
      <c r="AW2253" s="100"/>
      <c r="AX2253" s="100"/>
      <c r="AY2253" s="100"/>
    </row>
    <row r="2254" spans="37:51">
      <c r="AK2254" s="100"/>
      <c r="AL2254" s="100"/>
      <c r="AM2254" s="100"/>
      <c r="AN2254" s="100"/>
      <c r="AO2254" s="100"/>
      <c r="AP2254" s="100"/>
      <c r="AQ2254" s="100"/>
      <c r="AR2254" s="100"/>
      <c r="AS2254" s="100"/>
      <c r="AT2254" s="100"/>
      <c r="AU2254" s="100"/>
      <c r="AV2254" s="100"/>
      <c r="AW2254" s="100"/>
      <c r="AX2254" s="100"/>
      <c r="AY2254" s="100"/>
    </row>
    <row r="2255" spans="37:51">
      <c r="AK2255" s="100"/>
      <c r="AL2255" s="100"/>
      <c r="AM2255" s="100"/>
      <c r="AN2255" s="100"/>
      <c r="AO2255" s="100"/>
      <c r="AP2255" s="100"/>
      <c r="AQ2255" s="100"/>
      <c r="AR2255" s="100"/>
      <c r="AS2255" s="100"/>
      <c r="AT2255" s="100"/>
      <c r="AU2255" s="100"/>
      <c r="AV2255" s="100"/>
      <c r="AW2255" s="100"/>
      <c r="AX2255" s="100"/>
      <c r="AY2255" s="100"/>
    </row>
    <row r="2256" spans="37:51">
      <c r="AK2256" s="100"/>
      <c r="AL2256" s="100"/>
      <c r="AM2256" s="100"/>
      <c r="AN2256" s="100"/>
      <c r="AO2256" s="100"/>
      <c r="AP2256" s="100"/>
      <c r="AQ2256" s="100"/>
      <c r="AR2256" s="100"/>
      <c r="AS2256" s="100"/>
      <c r="AT2256" s="100"/>
      <c r="AU2256" s="100"/>
      <c r="AV2256" s="100"/>
      <c r="AW2256" s="100"/>
      <c r="AX2256" s="100"/>
      <c r="AY2256" s="100"/>
    </row>
    <row r="2257" spans="37:51">
      <c r="AK2257" s="100"/>
      <c r="AL2257" s="100"/>
      <c r="AM2257" s="100"/>
      <c r="AN2257" s="100"/>
      <c r="AO2257" s="100"/>
      <c r="AP2257" s="100"/>
      <c r="AQ2257" s="100"/>
      <c r="AR2257" s="100"/>
      <c r="AS2257" s="100"/>
      <c r="AT2257" s="100"/>
      <c r="AU2257" s="100"/>
      <c r="AV2257" s="100"/>
      <c r="AW2257" s="100"/>
      <c r="AX2257" s="100"/>
      <c r="AY2257" s="100"/>
    </row>
    <row r="2258" spans="37:51">
      <c r="AK2258" s="100"/>
      <c r="AL2258" s="100"/>
      <c r="AM2258" s="100"/>
      <c r="AN2258" s="100"/>
      <c r="AO2258" s="100"/>
      <c r="AP2258" s="100"/>
      <c r="AQ2258" s="100"/>
      <c r="AR2258" s="100"/>
      <c r="AS2258" s="100"/>
      <c r="AT2258" s="100"/>
      <c r="AU2258" s="100"/>
      <c r="AV2258" s="100"/>
      <c r="AW2258" s="100"/>
      <c r="AX2258" s="100"/>
      <c r="AY2258" s="100"/>
    </row>
    <row r="2259" spans="37:51">
      <c r="AK2259" s="100"/>
      <c r="AL2259" s="100"/>
      <c r="AM2259" s="100"/>
      <c r="AN2259" s="100"/>
      <c r="AO2259" s="100"/>
      <c r="AP2259" s="100"/>
      <c r="AQ2259" s="100"/>
      <c r="AR2259" s="100"/>
      <c r="AS2259" s="100"/>
      <c r="AT2259" s="100"/>
      <c r="AU2259" s="100"/>
      <c r="AV2259" s="100"/>
      <c r="AW2259" s="100"/>
      <c r="AX2259" s="100"/>
      <c r="AY2259" s="100"/>
    </row>
    <row r="2260" spans="37:51">
      <c r="AK2260" s="100"/>
      <c r="AL2260" s="100"/>
      <c r="AM2260" s="100"/>
      <c r="AN2260" s="100"/>
      <c r="AO2260" s="100"/>
      <c r="AP2260" s="100"/>
      <c r="AQ2260" s="100"/>
      <c r="AR2260" s="100"/>
      <c r="AS2260" s="100"/>
      <c r="AT2260" s="100"/>
      <c r="AU2260" s="100"/>
      <c r="AV2260" s="100"/>
      <c r="AW2260" s="100"/>
      <c r="AX2260" s="100"/>
      <c r="AY2260" s="100"/>
    </row>
    <row r="2261" spans="37:51">
      <c r="AK2261" s="100"/>
      <c r="AL2261" s="100"/>
      <c r="AM2261" s="100"/>
      <c r="AN2261" s="100"/>
      <c r="AO2261" s="100"/>
      <c r="AP2261" s="100"/>
      <c r="AQ2261" s="100"/>
      <c r="AR2261" s="100"/>
      <c r="AS2261" s="100"/>
      <c r="AT2261" s="100"/>
      <c r="AU2261" s="100"/>
      <c r="AV2261" s="100"/>
      <c r="AW2261" s="100"/>
      <c r="AX2261" s="100"/>
      <c r="AY2261" s="100"/>
    </row>
    <row r="2262" spans="37:51">
      <c r="AK2262" s="100"/>
      <c r="AL2262" s="100"/>
      <c r="AM2262" s="100"/>
      <c r="AN2262" s="100"/>
      <c r="AO2262" s="100"/>
      <c r="AP2262" s="100"/>
      <c r="AQ2262" s="100"/>
      <c r="AR2262" s="100"/>
      <c r="AS2262" s="100"/>
      <c r="AT2262" s="100"/>
      <c r="AU2262" s="100"/>
      <c r="AV2262" s="100"/>
      <c r="AW2262" s="100"/>
      <c r="AX2262" s="100"/>
      <c r="AY2262" s="100"/>
    </row>
    <row r="2263" spans="37:51">
      <c r="AK2263" s="100"/>
      <c r="AL2263" s="100"/>
      <c r="AM2263" s="100"/>
      <c r="AN2263" s="100"/>
      <c r="AO2263" s="100"/>
      <c r="AP2263" s="100"/>
      <c r="AQ2263" s="100"/>
      <c r="AR2263" s="100"/>
      <c r="AS2263" s="100"/>
      <c r="AT2263" s="100"/>
      <c r="AU2263" s="100"/>
      <c r="AV2263" s="100"/>
      <c r="AW2263" s="100"/>
      <c r="AX2263" s="100"/>
      <c r="AY2263" s="100"/>
    </row>
    <row r="2264" spans="37:51">
      <c r="AK2264" s="100"/>
      <c r="AL2264" s="100"/>
      <c r="AM2264" s="100"/>
      <c r="AN2264" s="100"/>
      <c r="AO2264" s="100"/>
      <c r="AP2264" s="100"/>
      <c r="AQ2264" s="100"/>
      <c r="AR2264" s="100"/>
      <c r="AS2264" s="100"/>
      <c r="AT2264" s="100"/>
      <c r="AU2264" s="100"/>
      <c r="AV2264" s="100"/>
      <c r="AW2264" s="100"/>
      <c r="AX2264" s="100"/>
      <c r="AY2264" s="100"/>
    </row>
    <row r="2265" spans="37:51">
      <c r="AK2265" s="100"/>
      <c r="AL2265" s="100"/>
      <c r="AM2265" s="100"/>
      <c r="AN2265" s="100"/>
      <c r="AO2265" s="100"/>
      <c r="AP2265" s="100"/>
      <c r="AQ2265" s="100"/>
      <c r="AR2265" s="100"/>
      <c r="AS2265" s="100"/>
      <c r="AT2265" s="100"/>
      <c r="AU2265" s="100"/>
      <c r="AV2265" s="100"/>
      <c r="AW2265" s="100"/>
      <c r="AX2265" s="100"/>
      <c r="AY2265" s="100"/>
    </row>
    <row r="2266" spans="37:51">
      <c r="AK2266" s="100"/>
      <c r="AL2266" s="100"/>
      <c r="AM2266" s="100"/>
      <c r="AN2266" s="100"/>
      <c r="AO2266" s="100"/>
      <c r="AP2266" s="100"/>
      <c r="AQ2266" s="100"/>
      <c r="AR2266" s="100"/>
      <c r="AS2266" s="100"/>
      <c r="AT2266" s="100"/>
      <c r="AU2266" s="100"/>
      <c r="AV2266" s="100"/>
      <c r="AW2266" s="100"/>
      <c r="AX2266" s="100"/>
      <c r="AY2266" s="100"/>
    </row>
    <row r="2267" spans="37:51">
      <c r="AK2267" s="100"/>
      <c r="AL2267" s="100"/>
      <c r="AM2267" s="100"/>
      <c r="AN2267" s="100"/>
      <c r="AO2267" s="100"/>
      <c r="AP2267" s="100"/>
      <c r="AQ2267" s="100"/>
      <c r="AR2267" s="100"/>
      <c r="AS2267" s="100"/>
      <c r="AT2267" s="100"/>
      <c r="AU2267" s="100"/>
      <c r="AV2267" s="100"/>
      <c r="AW2267" s="100"/>
      <c r="AX2267" s="100"/>
      <c r="AY2267" s="100"/>
    </row>
    <row r="2268" spans="37:51">
      <c r="AK2268" s="100"/>
      <c r="AL2268" s="100"/>
      <c r="AM2268" s="100"/>
      <c r="AN2268" s="100"/>
      <c r="AO2268" s="100"/>
      <c r="AP2268" s="100"/>
      <c r="AQ2268" s="100"/>
      <c r="AR2268" s="100"/>
      <c r="AS2268" s="100"/>
      <c r="AT2268" s="100"/>
      <c r="AU2268" s="100"/>
      <c r="AV2268" s="100"/>
      <c r="AW2268" s="100"/>
      <c r="AX2268" s="100"/>
      <c r="AY2268" s="100"/>
    </row>
    <row r="2269" spans="37:51">
      <c r="AK2269" s="100"/>
      <c r="AL2269" s="100"/>
      <c r="AM2269" s="100"/>
      <c r="AN2269" s="100"/>
      <c r="AO2269" s="100"/>
      <c r="AP2269" s="100"/>
      <c r="AQ2269" s="100"/>
      <c r="AR2269" s="100"/>
      <c r="AS2269" s="100"/>
      <c r="AT2269" s="100"/>
      <c r="AU2269" s="100"/>
      <c r="AV2269" s="100"/>
      <c r="AW2269" s="100"/>
      <c r="AX2269" s="100"/>
      <c r="AY2269" s="100"/>
    </row>
    <row r="2270" spans="37:51">
      <c r="AK2270" s="100"/>
      <c r="AL2270" s="100"/>
      <c r="AM2270" s="100"/>
      <c r="AN2270" s="100"/>
      <c r="AO2270" s="100"/>
      <c r="AP2270" s="100"/>
      <c r="AQ2270" s="100"/>
      <c r="AR2270" s="100"/>
      <c r="AS2270" s="100"/>
      <c r="AT2270" s="100"/>
      <c r="AU2270" s="100"/>
      <c r="AV2270" s="100"/>
      <c r="AW2270" s="100"/>
      <c r="AX2270" s="100"/>
      <c r="AY2270" s="100"/>
    </row>
    <row r="2271" spans="37:51">
      <c r="AK2271" s="100"/>
      <c r="AL2271" s="100"/>
      <c r="AM2271" s="100"/>
      <c r="AN2271" s="100"/>
      <c r="AO2271" s="100"/>
      <c r="AP2271" s="100"/>
      <c r="AQ2271" s="100"/>
      <c r="AR2271" s="100"/>
      <c r="AS2271" s="100"/>
      <c r="AT2271" s="100"/>
      <c r="AU2271" s="100"/>
      <c r="AV2271" s="100"/>
      <c r="AW2271" s="100"/>
      <c r="AX2271" s="100"/>
      <c r="AY2271" s="100"/>
    </row>
    <row r="2272" spans="37:51">
      <c r="AK2272" s="100"/>
      <c r="AL2272" s="100"/>
      <c r="AM2272" s="100"/>
      <c r="AN2272" s="100"/>
      <c r="AO2272" s="100"/>
      <c r="AP2272" s="100"/>
      <c r="AQ2272" s="100"/>
      <c r="AR2272" s="100"/>
      <c r="AS2272" s="100"/>
      <c r="AT2272" s="100"/>
      <c r="AU2272" s="100"/>
      <c r="AV2272" s="100"/>
      <c r="AW2272" s="100"/>
      <c r="AX2272" s="100"/>
      <c r="AY2272" s="100"/>
    </row>
    <row r="2273" spans="37:51">
      <c r="AK2273" s="100"/>
      <c r="AL2273" s="100"/>
      <c r="AM2273" s="100"/>
      <c r="AN2273" s="100"/>
      <c r="AO2273" s="100"/>
      <c r="AP2273" s="100"/>
      <c r="AQ2273" s="100"/>
      <c r="AR2273" s="100"/>
      <c r="AS2273" s="100"/>
      <c r="AT2273" s="100"/>
      <c r="AU2273" s="100"/>
      <c r="AV2273" s="100"/>
      <c r="AW2273" s="100"/>
      <c r="AX2273" s="100"/>
      <c r="AY2273" s="100"/>
    </row>
    <row r="2274" spans="37:51">
      <c r="AK2274" s="100"/>
      <c r="AL2274" s="100"/>
      <c r="AM2274" s="100"/>
      <c r="AN2274" s="100"/>
      <c r="AO2274" s="100"/>
      <c r="AP2274" s="100"/>
      <c r="AQ2274" s="100"/>
      <c r="AR2274" s="100"/>
      <c r="AS2274" s="100"/>
      <c r="AT2274" s="100"/>
      <c r="AU2274" s="100"/>
      <c r="AV2274" s="100"/>
      <c r="AW2274" s="100"/>
      <c r="AX2274" s="100"/>
      <c r="AY2274" s="100"/>
    </row>
    <row r="2275" spans="37:51">
      <c r="AK2275" s="100"/>
      <c r="AL2275" s="100"/>
      <c r="AM2275" s="100"/>
      <c r="AN2275" s="100"/>
      <c r="AO2275" s="100"/>
      <c r="AP2275" s="100"/>
      <c r="AQ2275" s="100"/>
      <c r="AR2275" s="100"/>
      <c r="AS2275" s="100"/>
      <c r="AT2275" s="100"/>
      <c r="AU2275" s="100"/>
      <c r="AV2275" s="100"/>
      <c r="AW2275" s="100"/>
      <c r="AX2275" s="100"/>
      <c r="AY2275" s="100"/>
    </row>
    <row r="2276" spans="37:51">
      <c r="AK2276" s="100"/>
      <c r="AL2276" s="100"/>
      <c r="AM2276" s="100"/>
      <c r="AN2276" s="100"/>
      <c r="AO2276" s="100"/>
      <c r="AP2276" s="100"/>
      <c r="AQ2276" s="100"/>
      <c r="AR2276" s="100"/>
      <c r="AS2276" s="100"/>
      <c r="AT2276" s="100"/>
      <c r="AU2276" s="100"/>
      <c r="AV2276" s="100"/>
      <c r="AW2276" s="100"/>
      <c r="AX2276" s="100"/>
      <c r="AY2276" s="100"/>
    </row>
    <row r="2277" spans="37:51">
      <c r="AK2277" s="100"/>
      <c r="AL2277" s="100"/>
      <c r="AM2277" s="100"/>
      <c r="AN2277" s="100"/>
      <c r="AO2277" s="100"/>
      <c r="AP2277" s="100"/>
      <c r="AQ2277" s="100"/>
      <c r="AR2277" s="100"/>
      <c r="AS2277" s="100"/>
      <c r="AT2277" s="100"/>
      <c r="AU2277" s="100"/>
      <c r="AV2277" s="100"/>
      <c r="AW2277" s="100"/>
      <c r="AX2277" s="100"/>
      <c r="AY2277" s="100"/>
    </row>
    <row r="2278" spans="37:51">
      <c r="AK2278" s="100"/>
      <c r="AL2278" s="100"/>
      <c r="AM2278" s="100"/>
      <c r="AN2278" s="100"/>
      <c r="AO2278" s="100"/>
      <c r="AP2278" s="100"/>
      <c r="AQ2278" s="100"/>
      <c r="AR2278" s="100"/>
      <c r="AS2278" s="100"/>
      <c r="AT2278" s="100"/>
      <c r="AU2278" s="100"/>
      <c r="AV2278" s="100"/>
      <c r="AW2278" s="100"/>
      <c r="AX2278" s="100"/>
      <c r="AY2278" s="100"/>
    </row>
    <row r="2279" spans="37:51">
      <c r="AK2279" s="100"/>
      <c r="AL2279" s="100"/>
      <c r="AM2279" s="100"/>
      <c r="AN2279" s="100"/>
      <c r="AO2279" s="100"/>
      <c r="AP2279" s="100"/>
      <c r="AQ2279" s="100"/>
      <c r="AR2279" s="100"/>
      <c r="AS2279" s="100"/>
      <c r="AT2279" s="100"/>
      <c r="AU2279" s="100"/>
      <c r="AV2279" s="100"/>
      <c r="AW2279" s="100"/>
      <c r="AX2279" s="100"/>
      <c r="AY2279" s="100"/>
    </row>
    <row r="2280" spans="37:51">
      <c r="AK2280" s="100"/>
      <c r="AL2280" s="100"/>
      <c r="AM2280" s="100"/>
      <c r="AN2280" s="100"/>
      <c r="AO2280" s="100"/>
      <c r="AP2280" s="100"/>
      <c r="AQ2280" s="100"/>
      <c r="AR2280" s="100"/>
      <c r="AS2280" s="100"/>
      <c r="AT2280" s="100"/>
      <c r="AU2280" s="100"/>
      <c r="AV2280" s="100"/>
      <c r="AW2280" s="100"/>
      <c r="AX2280" s="100"/>
      <c r="AY2280" s="100"/>
    </row>
    <row r="2281" spans="37:51">
      <c r="AK2281" s="100"/>
      <c r="AL2281" s="100"/>
      <c r="AM2281" s="100"/>
      <c r="AN2281" s="100"/>
      <c r="AO2281" s="100"/>
      <c r="AP2281" s="100"/>
      <c r="AQ2281" s="100"/>
      <c r="AR2281" s="100"/>
      <c r="AS2281" s="100"/>
      <c r="AT2281" s="100"/>
      <c r="AU2281" s="100"/>
      <c r="AV2281" s="100"/>
      <c r="AW2281" s="100"/>
      <c r="AX2281" s="100"/>
      <c r="AY2281" s="100"/>
    </row>
    <row r="2282" spans="37:51">
      <c r="AK2282" s="100"/>
      <c r="AL2282" s="100"/>
      <c r="AM2282" s="100"/>
      <c r="AN2282" s="100"/>
      <c r="AO2282" s="100"/>
      <c r="AP2282" s="100"/>
      <c r="AQ2282" s="100"/>
      <c r="AR2282" s="100"/>
      <c r="AS2282" s="100"/>
      <c r="AT2282" s="100"/>
      <c r="AU2282" s="100"/>
      <c r="AV2282" s="100"/>
      <c r="AW2282" s="100"/>
      <c r="AX2282" s="100"/>
      <c r="AY2282" s="100"/>
    </row>
    <row r="2283" spans="37:51">
      <c r="AK2283" s="100"/>
      <c r="AL2283" s="100"/>
      <c r="AM2283" s="100"/>
      <c r="AN2283" s="100"/>
      <c r="AO2283" s="100"/>
      <c r="AP2283" s="100"/>
      <c r="AQ2283" s="100"/>
      <c r="AR2283" s="100"/>
      <c r="AS2283" s="100"/>
      <c r="AT2283" s="100"/>
      <c r="AU2283" s="100"/>
      <c r="AV2283" s="100"/>
      <c r="AW2283" s="100"/>
      <c r="AX2283" s="100"/>
      <c r="AY2283" s="100"/>
    </row>
    <row r="2284" spans="37:51">
      <c r="AK2284" s="100"/>
      <c r="AL2284" s="100"/>
      <c r="AM2284" s="100"/>
      <c r="AN2284" s="100"/>
      <c r="AO2284" s="100"/>
      <c r="AP2284" s="100"/>
      <c r="AQ2284" s="100"/>
      <c r="AR2284" s="100"/>
      <c r="AS2284" s="100"/>
      <c r="AT2284" s="100"/>
      <c r="AU2284" s="100"/>
      <c r="AV2284" s="100"/>
      <c r="AW2284" s="100"/>
      <c r="AX2284" s="100"/>
      <c r="AY2284" s="100"/>
    </row>
    <row r="2285" spans="37:51">
      <c r="AK2285" s="100"/>
      <c r="AL2285" s="100"/>
      <c r="AM2285" s="100"/>
      <c r="AN2285" s="100"/>
      <c r="AO2285" s="100"/>
      <c r="AP2285" s="100"/>
      <c r="AQ2285" s="100"/>
      <c r="AR2285" s="100"/>
      <c r="AS2285" s="100"/>
      <c r="AT2285" s="100"/>
      <c r="AU2285" s="100"/>
      <c r="AV2285" s="100"/>
      <c r="AW2285" s="100"/>
      <c r="AX2285" s="100"/>
      <c r="AY2285" s="100"/>
    </row>
    <row r="2286" spans="37:51">
      <c r="AK2286" s="100"/>
      <c r="AL2286" s="100"/>
      <c r="AM2286" s="100"/>
      <c r="AN2286" s="100"/>
      <c r="AO2286" s="100"/>
      <c r="AP2286" s="100"/>
      <c r="AQ2286" s="100"/>
      <c r="AR2286" s="100"/>
      <c r="AS2286" s="100"/>
      <c r="AT2286" s="100"/>
      <c r="AU2286" s="100"/>
      <c r="AV2286" s="100"/>
      <c r="AW2286" s="100"/>
      <c r="AX2286" s="100"/>
      <c r="AY2286" s="100"/>
    </row>
    <row r="2287" spans="37:51">
      <c r="AK2287" s="100"/>
      <c r="AL2287" s="100"/>
      <c r="AM2287" s="100"/>
      <c r="AN2287" s="100"/>
      <c r="AO2287" s="100"/>
      <c r="AP2287" s="100"/>
      <c r="AQ2287" s="100"/>
      <c r="AR2287" s="100"/>
      <c r="AS2287" s="100"/>
      <c r="AT2287" s="100"/>
      <c r="AU2287" s="100"/>
      <c r="AV2287" s="100"/>
      <c r="AW2287" s="100"/>
      <c r="AX2287" s="100"/>
      <c r="AY2287" s="100"/>
    </row>
    <row r="2288" spans="37:51">
      <c r="AK2288" s="100"/>
      <c r="AL2288" s="100"/>
      <c r="AM2288" s="100"/>
      <c r="AN2288" s="100"/>
      <c r="AO2288" s="100"/>
      <c r="AP2288" s="100"/>
      <c r="AQ2288" s="100"/>
      <c r="AR2288" s="100"/>
      <c r="AS2288" s="100"/>
      <c r="AT2288" s="100"/>
      <c r="AU2288" s="100"/>
      <c r="AV2288" s="100"/>
      <c r="AW2288" s="100"/>
      <c r="AX2288" s="100"/>
      <c r="AY2288" s="100"/>
    </row>
    <row r="2289" spans="37:51">
      <c r="AK2289" s="100"/>
      <c r="AL2289" s="100"/>
      <c r="AM2289" s="100"/>
      <c r="AN2289" s="100"/>
      <c r="AO2289" s="100"/>
      <c r="AP2289" s="100"/>
      <c r="AQ2289" s="100"/>
      <c r="AR2289" s="100"/>
      <c r="AS2289" s="100"/>
      <c r="AT2289" s="100"/>
      <c r="AU2289" s="100"/>
      <c r="AV2289" s="100"/>
      <c r="AW2289" s="100"/>
      <c r="AX2289" s="100"/>
      <c r="AY2289" s="100"/>
    </row>
    <row r="2290" spans="37:51">
      <c r="AK2290" s="100"/>
      <c r="AL2290" s="100"/>
      <c r="AM2290" s="100"/>
      <c r="AN2290" s="100"/>
      <c r="AO2290" s="100"/>
      <c r="AP2290" s="100"/>
      <c r="AQ2290" s="100"/>
      <c r="AR2290" s="100"/>
      <c r="AS2290" s="100"/>
      <c r="AT2290" s="100"/>
      <c r="AU2290" s="100"/>
      <c r="AV2290" s="100"/>
      <c r="AW2290" s="100"/>
      <c r="AX2290" s="100"/>
      <c r="AY2290" s="100"/>
    </row>
    <row r="2291" spans="37:51">
      <c r="AK2291" s="100"/>
      <c r="AL2291" s="100"/>
      <c r="AM2291" s="100"/>
      <c r="AN2291" s="100"/>
      <c r="AO2291" s="100"/>
      <c r="AP2291" s="100"/>
      <c r="AQ2291" s="100"/>
      <c r="AR2291" s="100"/>
      <c r="AS2291" s="100"/>
      <c r="AT2291" s="100"/>
      <c r="AU2291" s="100"/>
      <c r="AV2291" s="100"/>
      <c r="AW2291" s="100"/>
      <c r="AX2291" s="100"/>
      <c r="AY2291" s="100"/>
    </row>
    <row r="2292" spans="37:51">
      <c r="AK2292" s="100"/>
      <c r="AL2292" s="100"/>
      <c r="AM2292" s="100"/>
      <c r="AN2292" s="100"/>
      <c r="AO2292" s="100"/>
      <c r="AP2292" s="100"/>
      <c r="AQ2292" s="100"/>
      <c r="AR2292" s="100"/>
      <c r="AS2292" s="100"/>
      <c r="AT2292" s="100"/>
      <c r="AU2292" s="100"/>
      <c r="AV2292" s="100"/>
      <c r="AW2292" s="100"/>
      <c r="AX2292" s="100"/>
      <c r="AY2292" s="100"/>
    </row>
    <row r="2293" spans="37:51">
      <c r="AK2293" s="100"/>
      <c r="AL2293" s="100"/>
      <c r="AM2293" s="100"/>
      <c r="AN2293" s="100"/>
      <c r="AO2293" s="100"/>
      <c r="AP2293" s="100"/>
      <c r="AQ2293" s="100"/>
      <c r="AR2293" s="100"/>
      <c r="AS2293" s="100"/>
      <c r="AT2293" s="100"/>
      <c r="AU2293" s="100"/>
      <c r="AV2293" s="100"/>
      <c r="AW2293" s="100"/>
      <c r="AX2293" s="100"/>
      <c r="AY2293" s="100"/>
    </row>
    <row r="2294" spans="37:51">
      <c r="AK2294" s="100"/>
      <c r="AL2294" s="100"/>
      <c r="AM2294" s="100"/>
      <c r="AN2294" s="100"/>
      <c r="AO2294" s="100"/>
      <c r="AP2294" s="100"/>
      <c r="AQ2294" s="100"/>
      <c r="AR2294" s="100"/>
      <c r="AS2294" s="100"/>
      <c r="AT2294" s="100"/>
      <c r="AU2294" s="100"/>
      <c r="AV2294" s="100"/>
      <c r="AW2294" s="100"/>
      <c r="AX2294" s="100"/>
      <c r="AY2294" s="100"/>
    </row>
    <row r="2295" spans="37:51">
      <c r="AK2295" s="100"/>
      <c r="AL2295" s="100"/>
      <c r="AM2295" s="100"/>
      <c r="AN2295" s="100"/>
      <c r="AO2295" s="100"/>
      <c r="AP2295" s="100"/>
      <c r="AQ2295" s="100"/>
      <c r="AR2295" s="100"/>
      <c r="AS2295" s="100"/>
      <c r="AT2295" s="100"/>
      <c r="AU2295" s="100"/>
      <c r="AV2295" s="100"/>
      <c r="AW2295" s="100"/>
      <c r="AX2295" s="100"/>
      <c r="AY2295" s="100"/>
    </row>
    <row r="2296" spans="37:51">
      <c r="AK2296" s="100"/>
      <c r="AL2296" s="100"/>
      <c r="AM2296" s="100"/>
      <c r="AN2296" s="100"/>
      <c r="AO2296" s="100"/>
      <c r="AP2296" s="100"/>
      <c r="AQ2296" s="100"/>
      <c r="AR2296" s="100"/>
      <c r="AS2296" s="100"/>
      <c r="AT2296" s="100"/>
      <c r="AU2296" s="100"/>
      <c r="AV2296" s="100"/>
      <c r="AW2296" s="100"/>
      <c r="AX2296" s="100"/>
      <c r="AY2296" s="100"/>
    </row>
    <row r="2297" spans="37:51">
      <c r="AK2297" s="100"/>
      <c r="AL2297" s="100"/>
      <c r="AM2297" s="100"/>
      <c r="AN2297" s="100"/>
      <c r="AO2297" s="100"/>
      <c r="AP2297" s="100"/>
      <c r="AQ2297" s="100"/>
      <c r="AR2297" s="100"/>
      <c r="AS2297" s="100"/>
      <c r="AT2297" s="100"/>
      <c r="AU2297" s="100"/>
      <c r="AV2297" s="100"/>
      <c r="AW2297" s="100"/>
      <c r="AX2297" s="100"/>
      <c r="AY2297" s="100"/>
    </row>
    <row r="2298" spans="37:51">
      <c r="AK2298" s="100"/>
      <c r="AL2298" s="100"/>
      <c r="AM2298" s="100"/>
      <c r="AN2298" s="100"/>
      <c r="AO2298" s="100"/>
      <c r="AP2298" s="100"/>
      <c r="AQ2298" s="100"/>
      <c r="AR2298" s="100"/>
      <c r="AS2298" s="100"/>
      <c r="AT2298" s="100"/>
      <c r="AU2298" s="100"/>
      <c r="AV2298" s="100"/>
      <c r="AW2298" s="100"/>
      <c r="AX2298" s="100"/>
      <c r="AY2298" s="100"/>
    </row>
    <row r="2299" spans="37:51">
      <c r="AK2299" s="100"/>
      <c r="AL2299" s="100"/>
      <c r="AM2299" s="100"/>
      <c r="AN2299" s="100"/>
      <c r="AO2299" s="100"/>
      <c r="AP2299" s="100"/>
      <c r="AQ2299" s="100"/>
      <c r="AR2299" s="100"/>
      <c r="AS2299" s="100"/>
      <c r="AT2299" s="100"/>
      <c r="AU2299" s="100"/>
      <c r="AV2299" s="100"/>
      <c r="AW2299" s="100"/>
      <c r="AX2299" s="100"/>
      <c r="AY2299" s="100"/>
    </row>
    <row r="2300" spans="37:51">
      <c r="AK2300" s="100"/>
      <c r="AL2300" s="100"/>
      <c r="AM2300" s="100"/>
      <c r="AN2300" s="100"/>
      <c r="AO2300" s="100"/>
      <c r="AP2300" s="100"/>
      <c r="AQ2300" s="100"/>
      <c r="AR2300" s="100"/>
      <c r="AS2300" s="100"/>
      <c r="AT2300" s="100"/>
      <c r="AU2300" s="100"/>
      <c r="AV2300" s="100"/>
      <c r="AW2300" s="100"/>
      <c r="AX2300" s="100"/>
      <c r="AY2300" s="100"/>
    </row>
    <row r="2301" spans="37:51">
      <c r="AK2301" s="100"/>
      <c r="AL2301" s="100"/>
      <c r="AM2301" s="100"/>
      <c r="AN2301" s="100"/>
      <c r="AO2301" s="100"/>
      <c r="AP2301" s="100"/>
      <c r="AQ2301" s="100"/>
      <c r="AR2301" s="100"/>
      <c r="AS2301" s="100"/>
      <c r="AT2301" s="100"/>
      <c r="AU2301" s="100"/>
      <c r="AV2301" s="100"/>
      <c r="AW2301" s="100"/>
      <c r="AX2301" s="100"/>
      <c r="AY2301" s="100"/>
    </row>
    <row r="2302" spans="37:51">
      <c r="AK2302" s="100"/>
      <c r="AL2302" s="100"/>
      <c r="AM2302" s="100"/>
      <c r="AN2302" s="100"/>
      <c r="AO2302" s="100"/>
      <c r="AP2302" s="100"/>
      <c r="AQ2302" s="100"/>
      <c r="AR2302" s="100"/>
      <c r="AS2302" s="100"/>
      <c r="AT2302" s="100"/>
      <c r="AU2302" s="100"/>
      <c r="AV2302" s="100"/>
      <c r="AW2302" s="100"/>
      <c r="AX2302" s="100"/>
      <c r="AY2302" s="100"/>
    </row>
    <row r="2303" spans="37:51">
      <c r="AK2303" s="100"/>
      <c r="AL2303" s="100"/>
      <c r="AM2303" s="100"/>
      <c r="AN2303" s="100"/>
      <c r="AO2303" s="100"/>
      <c r="AP2303" s="100"/>
      <c r="AQ2303" s="100"/>
      <c r="AR2303" s="100"/>
      <c r="AS2303" s="100"/>
      <c r="AT2303" s="100"/>
      <c r="AU2303" s="100"/>
      <c r="AV2303" s="100"/>
      <c r="AW2303" s="100"/>
      <c r="AX2303" s="100"/>
      <c r="AY2303" s="100"/>
    </row>
    <row r="2304" spans="37:51">
      <c r="AK2304" s="100"/>
      <c r="AL2304" s="100"/>
      <c r="AM2304" s="100"/>
      <c r="AN2304" s="100"/>
      <c r="AO2304" s="100"/>
      <c r="AP2304" s="100"/>
      <c r="AQ2304" s="100"/>
      <c r="AR2304" s="100"/>
      <c r="AS2304" s="100"/>
      <c r="AT2304" s="100"/>
      <c r="AU2304" s="100"/>
      <c r="AV2304" s="100"/>
      <c r="AW2304" s="100"/>
      <c r="AX2304" s="100"/>
      <c r="AY2304" s="100"/>
    </row>
    <row r="2305" spans="37:51">
      <c r="AK2305" s="100"/>
      <c r="AL2305" s="100"/>
      <c r="AM2305" s="100"/>
      <c r="AN2305" s="100"/>
      <c r="AO2305" s="100"/>
      <c r="AP2305" s="100"/>
      <c r="AQ2305" s="100"/>
      <c r="AR2305" s="100"/>
      <c r="AS2305" s="100"/>
      <c r="AT2305" s="100"/>
      <c r="AU2305" s="100"/>
      <c r="AV2305" s="100"/>
      <c r="AW2305" s="100"/>
      <c r="AX2305" s="100"/>
      <c r="AY2305" s="100"/>
    </row>
    <row r="2306" spans="37:51">
      <c r="AK2306" s="100"/>
      <c r="AL2306" s="100"/>
      <c r="AM2306" s="100"/>
      <c r="AN2306" s="100"/>
      <c r="AO2306" s="100"/>
      <c r="AP2306" s="100"/>
      <c r="AQ2306" s="100"/>
      <c r="AR2306" s="100"/>
      <c r="AS2306" s="100"/>
      <c r="AT2306" s="100"/>
      <c r="AU2306" s="100"/>
      <c r="AV2306" s="100"/>
      <c r="AW2306" s="100"/>
      <c r="AX2306" s="100"/>
      <c r="AY2306" s="100"/>
    </row>
    <row r="2307" spans="37:51">
      <c r="AK2307" s="100"/>
      <c r="AL2307" s="100"/>
      <c r="AM2307" s="100"/>
      <c r="AN2307" s="100"/>
      <c r="AO2307" s="100"/>
      <c r="AP2307" s="100"/>
      <c r="AQ2307" s="100"/>
      <c r="AR2307" s="100"/>
      <c r="AS2307" s="100"/>
      <c r="AT2307" s="100"/>
      <c r="AU2307" s="100"/>
      <c r="AV2307" s="100"/>
      <c r="AW2307" s="100"/>
      <c r="AX2307" s="100"/>
      <c r="AY2307" s="100"/>
    </row>
    <row r="2308" spans="37:51">
      <c r="AK2308" s="100"/>
      <c r="AL2308" s="100"/>
      <c r="AM2308" s="100"/>
      <c r="AN2308" s="100"/>
      <c r="AO2308" s="100"/>
      <c r="AP2308" s="100"/>
      <c r="AQ2308" s="100"/>
      <c r="AR2308" s="100"/>
      <c r="AS2308" s="100"/>
      <c r="AT2308" s="100"/>
      <c r="AU2308" s="100"/>
      <c r="AV2308" s="100"/>
      <c r="AW2308" s="100"/>
      <c r="AX2308" s="100"/>
      <c r="AY2308" s="100"/>
    </row>
    <row r="2309" spans="37:51">
      <c r="AK2309" s="100"/>
      <c r="AL2309" s="100"/>
      <c r="AM2309" s="100"/>
      <c r="AN2309" s="100"/>
      <c r="AO2309" s="100"/>
      <c r="AP2309" s="100"/>
      <c r="AQ2309" s="100"/>
      <c r="AR2309" s="100"/>
      <c r="AS2309" s="100"/>
      <c r="AT2309" s="100"/>
      <c r="AU2309" s="100"/>
      <c r="AV2309" s="100"/>
      <c r="AW2309" s="100"/>
      <c r="AX2309" s="100"/>
      <c r="AY2309" s="100"/>
    </row>
    <row r="2310" spans="37:51">
      <c r="AK2310" s="100"/>
      <c r="AL2310" s="100"/>
      <c r="AM2310" s="100"/>
      <c r="AN2310" s="100"/>
      <c r="AO2310" s="100"/>
      <c r="AP2310" s="100"/>
      <c r="AQ2310" s="100"/>
      <c r="AR2310" s="100"/>
      <c r="AS2310" s="100"/>
      <c r="AT2310" s="100"/>
      <c r="AU2310" s="100"/>
      <c r="AV2310" s="100"/>
      <c r="AW2310" s="100"/>
      <c r="AX2310" s="100"/>
      <c r="AY2310" s="100"/>
    </row>
    <row r="2311" spans="37:51">
      <c r="AK2311" s="100"/>
      <c r="AL2311" s="100"/>
      <c r="AM2311" s="100"/>
      <c r="AN2311" s="100"/>
      <c r="AO2311" s="100"/>
      <c r="AP2311" s="100"/>
      <c r="AQ2311" s="100"/>
      <c r="AR2311" s="100"/>
      <c r="AS2311" s="100"/>
      <c r="AT2311" s="100"/>
      <c r="AU2311" s="100"/>
      <c r="AV2311" s="100"/>
      <c r="AW2311" s="100"/>
      <c r="AX2311" s="100"/>
      <c r="AY2311" s="100"/>
    </row>
    <row r="2312" spans="37:51">
      <c r="AK2312" s="100"/>
      <c r="AL2312" s="100"/>
      <c r="AM2312" s="100"/>
      <c r="AN2312" s="100"/>
      <c r="AO2312" s="100"/>
      <c r="AP2312" s="100"/>
      <c r="AQ2312" s="100"/>
      <c r="AR2312" s="100"/>
      <c r="AS2312" s="100"/>
      <c r="AT2312" s="100"/>
      <c r="AU2312" s="100"/>
      <c r="AV2312" s="100"/>
      <c r="AW2312" s="100"/>
      <c r="AX2312" s="100"/>
      <c r="AY2312" s="100"/>
    </row>
    <row r="2313" spans="37:51">
      <c r="AK2313" s="100"/>
      <c r="AL2313" s="100"/>
      <c r="AM2313" s="100"/>
      <c r="AN2313" s="100"/>
      <c r="AO2313" s="100"/>
      <c r="AP2313" s="100"/>
      <c r="AQ2313" s="100"/>
      <c r="AR2313" s="100"/>
      <c r="AS2313" s="100"/>
      <c r="AT2313" s="100"/>
      <c r="AU2313" s="100"/>
      <c r="AV2313" s="100"/>
      <c r="AW2313" s="100"/>
      <c r="AX2313" s="100"/>
      <c r="AY2313" s="100"/>
    </row>
    <row r="2314" spans="37:51">
      <c r="AK2314" s="100"/>
      <c r="AL2314" s="100"/>
      <c r="AM2314" s="100"/>
      <c r="AN2314" s="100"/>
      <c r="AO2314" s="100"/>
      <c r="AP2314" s="100"/>
      <c r="AQ2314" s="100"/>
      <c r="AR2314" s="100"/>
      <c r="AS2314" s="100"/>
      <c r="AT2314" s="100"/>
      <c r="AU2314" s="100"/>
      <c r="AV2314" s="100"/>
      <c r="AW2314" s="100"/>
      <c r="AX2314" s="100"/>
      <c r="AY2314" s="100"/>
    </row>
    <row r="2315" spans="37:51">
      <c r="AK2315" s="100"/>
      <c r="AL2315" s="100"/>
      <c r="AM2315" s="100"/>
      <c r="AN2315" s="100"/>
      <c r="AO2315" s="100"/>
      <c r="AP2315" s="100"/>
      <c r="AQ2315" s="100"/>
      <c r="AR2315" s="100"/>
      <c r="AS2315" s="100"/>
      <c r="AT2315" s="100"/>
      <c r="AU2315" s="100"/>
      <c r="AV2315" s="100"/>
      <c r="AW2315" s="100"/>
      <c r="AX2315" s="100"/>
      <c r="AY2315" s="100"/>
    </row>
    <row r="2316" spans="37:51">
      <c r="AK2316" s="100"/>
      <c r="AL2316" s="100"/>
      <c r="AM2316" s="100"/>
      <c r="AN2316" s="100"/>
      <c r="AO2316" s="100"/>
      <c r="AP2316" s="100"/>
      <c r="AQ2316" s="100"/>
      <c r="AR2316" s="100"/>
      <c r="AS2316" s="100"/>
      <c r="AT2316" s="100"/>
      <c r="AU2316" s="100"/>
      <c r="AV2316" s="100"/>
      <c r="AW2316" s="100"/>
      <c r="AX2316" s="100"/>
      <c r="AY2316" s="100"/>
    </row>
    <row r="2317" spans="37:51">
      <c r="AK2317" s="100"/>
      <c r="AL2317" s="100"/>
      <c r="AM2317" s="100"/>
      <c r="AN2317" s="100"/>
      <c r="AO2317" s="100"/>
      <c r="AP2317" s="100"/>
      <c r="AQ2317" s="100"/>
      <c r="AR2317" s="100"/>
      <c r="AS2317" s="100"/>
      <c r="AT2317" s="100"/>
      <c r="AU2317" s="100"/>
      <c r="AV2317" s="100"/>
      <c r="AW2317" s="100"/>
      <c r="AX2317" s="100"/>
      <c r="AY2317" s="100"/>
    </row>
    <row r="2318" spans="37:51">
      <c r="AK2318" s="100"/>
      <c r="AL2318" s="100"/>
      <c r="AM2318" s="100"/>
      <c r="AN2318" s="100"/>
      <c r="AO2318" s="100"/>
      <c r="AP2318" s="100"/>
      <c r="AQ2318" s="100"/>
      <c r="AR2318" s="100"/>
      <c r="AS2318" s="100"/>
      <c r="AT2318" s="100"/>
      <c r="AU2318" s="100"/>
      <c r="AV2318" s="100"/>
      <c r="AW2318" s="100"/>
      <c r="AX2318" s="100"/>
      <c r="AY2318" s="100"/>
    </row>
    <row r="2319" spans="37:51">
      <c r="AK2319" s="100"/>
      <c r="AL2319" s="100"/>
      <c r="AM2319" s="100"/>
      <c r="AN2319" s="100"/>
      <c r="AO2319" s="100"/>
      <c r="AP2319" s="100"/>
      <c r="AQ2319" s="100"/>
      <c r="AR2319" s="100"/>
      <c r="AS2319" s="100"/>
      <c r="AT2319" s="100"/>
      <c r="AU2319" s="100"/>
      <c r="AV2319" s="100"/>
      <c r="AW2319" s="100"/>
      <c r="AX2319" s="100"/>
      <c r="AY2319" s="100"/>
    </row>
    <row r="2320" spans="37:51">
      <c r="AK2320" s="100"/>
      <c r="AL2320" s="100"/>
      <c r="AM2320" s="100"/>
      <c r="AN2320" s="100"/>
      <c r="AO2320" s="100"/>
      <c r="AP2320" s="100"/>
      <c r="AQ2320" s="100"/>
      <c r="AR2320" s="100"/>
      <c r="AS2320" s="100"/>
      <c r="AT2320" s="100"/>
      <c r="AU2320" s="100"/>
      <c r="AV2320" s="100"/>
      <c r="AW2320" s="100"/>
      <c r="AX2320" s="100"/>
      <c r="AY2320" s="100"/>
    </row>
    <row r="2321" spans="37:51">
      <c r="AK2321" s="100"/>
      <c r="AL2321" s="100"/>
      <c r="AM2321" s="100"/>
      <c r="AN2321" s="100"/>
      <c r="AO2321" s="100"/>
      <c r="AP2321" s="100"/>
      <c r="AQ2321" s="100"/>
      <c r="AR2321" s="100"/>
      <c r="AS2321" s="100"/>
      <c r="AT2321" s="100"/>
      <c r="AU2321" s="100"/>
      <c r="AV2321" s="100"/>
      <c r="AW2321" s="100"/>
      <c r="AX2321" s="100"/>
      <c r="AY2321" s="100"/>
    </row>
    <row r="2322" spans="37:51">
      <c r="AK2322" s="100"/>
      <c r="AL2322" s="100"/>
      <c r="AM2322" s="100"/>
      <c r="AN2322" s="100"/>
      <c r="AO2322" s="100"/>
      <c r="AP2322" s="100"/>
      <c r="AQ2322" s="100"/>
      <c r="AR2322" s="100"/>
      <c r="AS2322" s="100"/>
      <c r="AT2322" s="100"/>
      <c r="AU2322" s="100"/>
      <c r="AV2322" s="100"/>
      <c r="AW2322" s="100"/>
      <c r="AX2322" s="100"/>
      <c r="AY2322" s="100"/>
    </row>
    <row r="2323" spans="37:51">
      <c r="AK2323" s="100"/>
      <c r="AL2323" s="100"/>
      <c r="AM2323" s="100"/>
      <c r="AN2323" s="100"/>
      <c r="AO2323" s="100"/>
      <c r="AP2323" s="100"/>
      <c r="AQ2323" s="100"/>
      <c r="AR2323" s="100"/>
      <c r="AS2323" s="100"/>
      <c r="AT2323" s="100"/>
      <c r="AU2323" s="100"/>
      <c r="AV2323" s="100"/>
      <c r="AW2323" s="100"/>
      <c r="AX2323" s="100"/>
      <c r="AY2323" s="100"/>
    </row>
    <row r="2324" spans="37:51">
      <c r="AK2324" s="100"/>
      <c r="AL2324" s="100"/>
      <c r="AM2324" s="100"/>
      <c r="AN2324" s="100"/>
      <c r="AO2324" s="100"/>
      <c r="AP2324" s="100"/>
      <c r="AQ2324" s="100"/>
      <c r="AR2324" s="100"/>
      <c r="AS2324" s="100"/>
      <c r="AT2324" s="100"/>
      <c r="AU2324" s="100"/>
      <c r="AV2324" s="100"/>
      <c r="AW2324" s="100"/>
      <c r="AX2324" s="100"/>
      <c r="AY2324" s="100"/>
    </row>
    <row r="2325" spans="37:51">
      <c r="AK2325" s="100"/>
      <c r="AL2325" s="100"/>
      <c r="AM2325" s="100"/>
      <c r="AN2325" s="100"/>
      <c r="AO2325" s="100"/>
      <c r="AP2325" s="100"/>
      <c r="AQ2325" s="100"/>
      <c r="AR2325" s="100"/>
      <c r="AS2325" s="100"/>
      <c r="AT2325" s="100"/>
      <c r="AU2325" s="100"/>
      <c r="AV2325" s="100"/>
      <c r="AW2325" s="100"/>
      <c r="AX2325" s="100"/>
      <c r="AY2325" s="100"/>
    </row>
    <row r="2326" spans="37:51">
      <c r="AK2326" s="100"/>
      <c r="AL2326" s="100"/>
      <c r="AM2326" s="100"/>
      <c r="AN2326" s="100"/>
      <c r="AO2326" s="100"/>
      <c r="AP2326" s="100"/>
      <c r="AQ2326" s="100"/>
      <c r="AR2326" s="100"/>
      <c r="AS2326" s="100"/>
      <c r="AT2326" s="100"/>
      <c r="AU2326" s="100"/>
      <c r="AV2326" s="100"/>
      <c r="AW2326" s="100"/>
      <c r="AX2326" s="100"/>
      <c r="AY2326" s="100"/>
    </row>
    <row r="2327" spans="37:51">
      <c r="AK2327" s="100"/>
      <c r="AL2327" s="100"/>
      <c r="AM2327" s="100"/>
      <c r="AN2327" s="100"/>
      <c r="AO2327" s="100"/>
      <c r="AP2327" s="100"/>
      <c r="AQ2327" s="100"/>
      <c r="AR2327" s="100"/>
      <c r="AS2327" s="100"/>
      <c r="AT2327" s="100"/>
      <c r="AU2327" s="100"/>
      <c r="AV2327" s="100"/>
      <c r="AW2327" s="100"/>
      <c r="AX2327" s="100"/>
      <c r="AY2327" s="100"/>
    </row>
    <row r="2328" spans="37:51">
      <c r="AK2328" s="100"/>
      <c r="AL2328" s="100"/>
      <c r="AM2328" s="100"/>
      <c r="AN2328" s="100"/>
      <c r="AO2328" s="100"/>
      <c r="AP2328" s="100"/>
      <c r="AQ2328" s="100"/>
      <c r="AR2328" s="100"/>
      <c r="AS2328" s="100"/>
      <c r="AT2328" s="100"/>
      <c r="AU2328" s="100"/>
      <c r="AV2328" s="100"/>
      <c r="AW2328" s="100"/>
      <c r="AX2328" s="100"/>
      <c r="AY2328" s="100"/>
    </row>
    <row r="2329" spans="37:51">
      <c r="AK2329" s="100"/>
      <c r="AL2329" s="100"/>
      <c r="AM2329" s="100"/>
      <c r="AN2329" s="100"/>
      <c r="AO2329" s="100"/>
      <c r="AP2329" s="100"/>
      <c r="AQ2329" s="100"/>
      <c r="AR2329" s="100"/>
      <c r="AS2329" s="100"/>
      <c r="AT2329" s="100"/>
      <c r="AU2329" s="100"/>
      <c r="AV2329" s="100"/>
      <c r="AW2329" s="100"/>
      <c r="AX2329" s="100"/>
      <c r="AY2329" s="100"/>
    </row>
    <row r="2330" spans="37:51">
      <c r="AK2330" s="100"/>
      <c r="AL2330" s="100"/>
      <c r="AM2330" s="100"/>
      <c r="AN2330" s="100"/>
      <c r="AO2330" s="100"/>
      <c r="AP2330" s="100"/>
      <c r="AQ2330" s="100"/>
      <c r="AR2330" s="100"/>
      <c r="AS2330" s="100"/>
      <c r="AT2330" s="100"/>
      <c r="AU2330" s="100"/>
      <c r="AV2330" s="100"/>
      <c r="AW2330" s="100"/>
      <c r="AX2330" s="100"/>
      <c r="AY2330" s="100"/>
    </row>
    <row r="2331" spans="37:51">
      <c r="AK2331" s="100"/>
      <c r="AL2331" s="100"/>
      <c r="AM2331" s="100"/>
      <c r="AN2331" s="100"/>
      <c r="AO2331" s="100"/>
      <c r="AP2331" s="100"/>
      <c r="AQ2331" s="100"/>
      <c r="AR2331" s="100"/>
      <c r="AS2331" s="100"/>
      <c r="AT2331" s="100"/>
      <c r="AU2331" s="100"/>
      <c r="AV2331" s="100"/>
      <c r="AW2331" s="100"/>
      <c r="AX2331" s="100"/>
      <c r="AY2331" s="100"/>
    </row>
    <row r="2332" spans="37:51">
      <c r="AK2332" s="100"/>
      <c r="AL2332" s="100"/>
      <c r="AM2332" s="100"/>
      <c r="AN2332" s="100"/>
      <c r="AO2332" s="100"/>
      <c r="AP2332" s="100"/>
      <c r="AQ2332" s="100"/>
      <c r="AR2332" s="100"/>
      <c r="AS2332" s="100"/>
      <c r="AT2332" s="100"/>
      <c r="AU2332" s="100"/>
      <c r="AV2332" s="100"/>
      <c r="AW2332" s="100"/>
      <c r="AX2332" s="100"/>
      <c r="AY2332" s="100"/>
    </row>
    <row r="2333" spans="37:51">
      <c r="AK2333" s="100"/>
      <c r="AL2333" s="100"/>
      <c r="AM2333" s="100"/>
      <c r="AN2333" s="100"/>
      <c r="AO2333" s="100"/>
      <c r="AP2333" s="100"/>
      <c r="AQ2333" s="100"/>
      <c r="AR2333" s="100"/>
      <c r="AS2333" s="100"/>
      <c r="AT2333" s="100"/>
      <c r="AU2333" s="100"/>
      <c r="AV2333" s="100"/>
      <c r="AW2333" s="100"/>
      <c r="AX2333" s="100"/>
      <c r="AY2333" s="100"/>
    </row>
    <row r="2334" spans="37:51">
      <c r="AK2334" s="100"/>
      <c r="AL2334" s="100"/>
      <c r="AM2334" s="100"/>
      <c r="AN2334" s="100"/>
      <c r="AO2334" s="100"/>
      <c r="AP2334" s="100"/>
      <c r="AQ2334" s="100"/>
      <c r="AR2334" s="100"/>
      <c r="AS2334" s="100"/>
      <c r="AT2334" s="100"/>
      <c r="AU2334" s="100"/>
      <c r="AV2334" s="100"/>
      <c r="AW2334" s="100"/>
      <c r="AX2334" s="100"/>
      <c r="AY2334" s="100"/>
    </row>
    <row r="2335" spans="37:51">
      <c r="AK2335" s="100"/>
      <c r="AL2335" s="100"/>
      <c r="AM2335" s="100"/>
      <c r="AN2335" s="100"/>
      <c r="AO2335" s="100"/>
      <c r="AP2335" s="100"/>
      <c r="AQ2335" s="100"/>
      <c r="AR2335" s="100"/>
      <c r="AS2335" s="100"/>
      <c r="AT2335" s="100"/>
      <c r="AU2335" s="100"/>
      <c r="AV2335" s="100"/>
      <c r="AW2335" s="100"/>
      <c r="AX2335" s="100"/>
      <c r="AY2335" s="100"/>
    </row>
    <row r="2336" spans="37:51">
      <c r="AK2336" s="100"/>
      <c r="AL2336" s="100"/>
      <c r="AM2336" s="100"/>
      <c r="AN2336" s="100"/>
      <c r="AO2336" s="100"/>
      <c r="AP2336" s="100"/>
      <c r="AQ2336" s="100"/>
      <c r="AR2336" s="100"/>
      <c r="AS2336" s="100"/>
      <c r="AT2336" s="100"/>
      <c r="AU2336" s="100"/>
      <c r="AV2336" s="100"/>
      <c r="AW2336" s="100"/>
      <c r="AX2336" s="100"/>
      <c r="AY2336" s="100"/>
    </row>
    <row r="2337" spans="37:51">
      <c r="AK2337" s="100"/>
      <c r="AL2337" s="100"/>
      <c r="AM2337" s="100"/>
      <c r="AN2337" s="100"/>
      <c r="AO2337" s="100"/>
      <c r="AP2337" s="100"/>
      <c r="AQ2337" s="100"/>
      <c r="AR2337" s="100"/>
      <c r="AS2337" s="100"/>
      <c r="AT2337" s="100"/>
      <c r="AU2337" s="100"/>
      <c r="AV2337" s="100"/>
      <c r="AW2337" s="100"/>
      <c r="AX2337" s="100"/>
      <c r="AY2337" s="100"/>
    </row>
    <row r="2338" spans="37:51">
      <c r="AK2338" s="100"/>
      <c r="AL2338" s="100"/>
      <c r="AM2338" s="100"/>
      <c r="AN2338" s="100"/>
      <c r="AO2338" s="100"/>
      <c r="AP2338" s="100"/>
      <c r="AQ2338" s="100"/>
      <c r="AR2338" s="100"/>
      <c r="AS2338" s="100"/>
      <c r="AT2338" s="100"/>
      <c r="AU2338" s="100"/>
      <c r="AV2338" s="100"/>
      <c r="AW2338" s="100"/>
      <c r="AX2338" s="100"/>
      <c r="AY2338" s="100"/>
    </row>
    <row r="2339" spans="37:51">
      <c r="AK2339" s="100"/>
      <c r="AL2339" s="100"/>
      <c r="AM2339" s="100"/>
      <c r="AN2339" s="100"/>
      <c r="AO2339" s="100"/>
      <c r="AP2339" s="100"/>
      <c r="AQ2339" s="100"/>
      <c r="AR2339" s="100"/>
      <c r="AS2339" s="100"/>
      <c r="AT2339" s="100"/>
      <c r="AU2339" s="100"/>
      <c r="AV2339" s="100"/>
      <c r="AW2339" s="100"/>
      <c r="AX2339" s="100"/>
      <c r="AY2339" s="100"/>
    </row>
    <row r="2340" spans="37:51">
      <c r="AK2340" s="100"/>
      <c r="AL2340" s="100"/>
      <c r="AM2340" s="100"/>
      <c r="AN2340" s="100"/>
      <c r="AO2340" s="100"/>
      <c r="AP2340" s="100"/>
      <c r="AQ2340" s="100"/>
      <c r="AR2340" s="100"/>
      <c r="AS2340" s="100"/>
      <c r="AT2340" s="100"/>
      <c r="AU2340" s="100"/>
      <c r="AV2340" s="100"/>
      <c r="AW2340" s="100"/>
      <c r="AX2340" s="100"/>
      <c r="AY2340" s="100"/>
    </row>
    <row r="2341" spans="37:51">
      <c r="AK2341" s="100"/>
      <c r="AL2341" s="100"/>
      <c r="AM2341" s="100"/>
      <c r="AN2341" s="100"/>
      <c r="AO2341" s="100"/>
      <c r="AP2341" s="100"/>
      <c r="AQ2341" s="100"/>
      <c r="AR2341" s="100"/>
      <c r="AS2341" s="100"/>
      <c r="AT2341" s="100"/>
      <c r="AU2341" s="100"/>
      <c r="AV2341" s="100"/>
      <c r="AW2341" s="100"/>
      <c r="AX2341" s="100"/>
      <c r="AY2341" s="100"/>
    </row>
    <row r="2342" spans="37:51">
      <c r="AK2342" s="100"/>
      <c r="AL2342" s="100"/>
      <c r="AM2342" s="100"/>
      <c r="AN2342" s="100"/>
      <c r="AO2342" s="100"/>
      <c r="AP2342" s="100"/>
      <c r="AQ2342" s="100"/>
      <c r="AR2342" s="100"/>
      <c r="AS2342" s="100"/>
      <c r="AT2342" s="100"/>
      <c r="AU2342" s="100"/>
      <c r="AV2342" s="100"/>
      <c r="AW2342" s="100"/>
      <c r="AX2342" s="100"/>
      <c r="AY2342" s="100"/>
    </row>
    <row r="2343" spans="37:51">
      <c r="AK2343" s="100"/>
      <c r="AL2343" s="100"/>
      <c r="AM2343" s="100"/>
      <c r="AN2343" s="100"/>
      <c r="AO2343" s="100"/>
      <c r="AP2343" s="100"/>
      <c r="AQ2343" s="100"/>
      <c r="AR2343" s="100"/>
      <c r="AS2343" s="100"/>
      <c r="AT2343" s="100"/>
      <c r="AU2343" s="100"/>
      <c r="AV2343" s="100"/>
      <c r="AW2343" s="100"/>
      <c r="AX2343" s="100"/>
      <c r="AY2343" s="100"/>
    </row>
    <row r="2344" spans="37:51">
      <c r="AK2344" s="100"/>
      <c r="AL2344" s="100"/>
      <c r="AM2344" s="100"/>
      <c r="AN2344" s="100"/>
      <c r="AO2344" s="100"/>
      <c r="AP2344" s="100"/>
      <c r="AQ2344" s="100"/>
      <c r="AR2344" s="100"/>
      <c r="AS2344" s="100"/>
      <c r="AT2344" s="100"/>
      <c r="AU2344" s="100"/>
      <c r="AV2344" s="100"/>
      <c r="AW2344" s="100"/>
      <c r="AX2344" s="100"/>
      <c r="AY2344" s="100"/>
    </row>
    <row r="2345" spans="37:51">
      <c r="AK2345" s="100"/>
      <c r="AL2345" s="100"/>
      <c r="AM2345" s="100"/>
      <c r="AN2345" s="100"/>
      <c r="AO2345" s="100"/>
      <c r="AP2345" s="100"/>
      <c r="AQ2345" s="100"/>
      <c r="AR2345" s="100"/>
      <c r="AS2345" s="100"/>
      <c r="AT2345" s="100"/>
      <c r="AU2345" s="100"/>
      <c r="AV2345" s="100"/>
      <c r="AW2345" s="100"/>
      <c r="AX2345" s="100"/>
      <c r="AY2345" s="100"/>
    </row>
    <row r="2346" spans="37:51">
      <c r="AK2346" s="100"/>
      <c r="AL2346" s="100"/>
      <c r="AM2346" s="100"/>
      <c r="AN2346" s="100"/>
      <c r="AO2346" s="100"/>
      <c r="AP2346" s="100"/>
      <c r="AQ2346" s="100"/>
      <c r="AR2346" s="100"/>
      <c r="AS2346" s="100"/>
      <c r="AT2346" s="100"/>
      <c r="AU2346" s="100"/>
      <c r="AV2346" s="100"/>
      <c r="AW2346" s="100"/>
      <c r="AX2346" s="100"/>
      <c r="AY2346" s="100"/>
    </row>
    <row r="2347" spans="37:51">
      <c r="AK2347" s="100"/>
      <c r="AL2347" s="100"/>
      <c r="AM2347" s="100"/>
      <c r="AN2347" s="100"/>
      <c r="AO2347" s="100"/>
      <c r="AP2347" s="100"/>
      <c r="AQ2347" s="100"/>
      <c r="AR2347" s="100"/>
      <c r="AS2347" s="100"/>
      <c r="AT2347" s="100"/>
      <c r="AU2347" s="100"/>
      <c r="AV2347" s="100"/>
      <c r="AW2347" s="100"/>
      <c r="AX2347" s="100"/>
      <c r="AY2347" s="100"/>
    </row>
    <row r="2348" spans="37:51">
      <c r="AK2348" s="100"/>
      <c r="AL2348" s="100"/>
      <c r="AM2348" s="100"/>
      <c r="AN2348" s="100"/>
      <c r="AO2348" s="100"/>
      <c r="AP2348" s="100"/>
      <c r="AQ2348" s="100"/>
      <c r="AR2348" s="100"/>
      <c r="AS2348" s="100"/>
      <c r="AT2348" s="100"/>
      <c r="AU2348" s="100"/>
      <c r="AV2348" s="100"/>
      <c r="AW2348" s="100"/>
      <c r="AX2348" s="100"/>
      <c r="AY2348" s="100"/>
    </row>
    <row r="2349" spans="37:51">
      <c r="AK2349" s="100"/>
      <c r="AL2349" s="100"/>
      <c r="AM2349" s="100"/>
      <c r="AN2349" s="100"/>
      <c r="AO2349" s="100"/>
      <c r="AP2349" s="100"/>
      <c r="AQ2349" s="100"/>
      <c r="AR2349" s="100"/>
      <c r="AS2349" s="100"/>
      <c r="AT2349" s="100"/>
      <c r="AU2349" s="100"/>
      <c r="AV2349" s="100"/>
      <c r="AW2349" s="100"/>
      <c r="AX2349" s="100"/>
      <c r="AY2349" s="100"/>
    </row>
    <row r="2350" spans="37:51">
      <c r="AK2350" s="100"/>
      <c r="AL2350" s="100"/>
      <c r="AM2350" s="100"/>
      <c r="AN2350" s="100"/>
      <c r="AO2350" s="100"/>
      <c r="AP2350" s="100"/>
      <c r="AQ2350" s="100"/>
      <c r="AR2350" s="100"/>
      <c r="AS2350" s="100"/>
      <c r="AT2350" s="100"/>
      <c r="AU2350" s="100"/>
      <c r="AV2350" s="100"/>
      <c r="AW2350" s="100"/>
      <c r="AX2350" s="100"/>
      <c r="AY2350" s="100"/>
    </row>
    <row r="2351" spans="37:51">
      <c r="AK2351" s="100"/>
      <c r="AL2351" s="100"/>
      <c r="AM2351" s="100"/>
      <c r="AN2351" s="100"/>
      <c r="AO2351" s="100"/>
      <c r="AP2351" s="100"/>
      <c r="AQ2351" s="100"/>
      <c r="AR2351" s="100"/>
      <c r="AS2351" s="100"/>
      <c r="AT2351" s="100"/>
      <c r="AU2351" s="100"/>
      <c r="AV2351" s="100"/>
      <c r="AW2351" s="100"/>
      <c r="AX2351" s="100"/>
      <c r="AY2351" s="100"/>
    </row>
    <row r="2352" spans="37:51">
      <c r="AK2352" s="100"/>
      <c r="AL2352" s="100"/>
      <c r="AM2352" s="100"/>
      <c r="AN2352" s="100"/>
      <c r="AO2352" s="100"/>
      <c r="AP2352" s="100"/>
      <c r="AQ2352" s="100"/>
      <c r="AR2352" s="100"/>
      <c r="AS2352" s="100"/>
      <c r="AT2352" s="100"/>
      <c r="AU2352" s="100"/>
      <c r="AV2352" s="100"/>
      <c r="AW2352" s="100"/>
      <c r="AX2352" s="100"/>
      <c r="AY2352" s="100"/>
    </row>
    <row r="2353" spans="37:51">
      <c r="AK2353" s="100"/>
      <c r="AL2353" s="100"/>
      <c r="AM2353" s="100"/>
      <c r="AN2353" s="100"/>
      <c r="AO2353" s="100"/>
      <c r="AP2353" s="100"/>
      <c r="AQ2353" s="100"/>
      <c r="AR2353" s="100"/>
      <c r="AS2353" s="100"/>
      <c r="AT2353" s="100"/>
      <c r="AU2353" s="100"/>
      <c r="AV2353" s="100"/>
      <c r="AW2353" s="100"/>
      <c r="AX2353" s="100"/>
      <c r="AY2353" s="100"/>
    </row>
    <row r="2354" spans="37:51">
      <c r="AK2354" s="100"/>
      <c r="AL2354" s="100"/>
      <c r="AM2354" s="100"/>
      <c r="AN2354" s="100"/>
      <c r="AO2354" s="100"/>
      <c r="AP2354" s="100"/>
      <c r="AQ2354" s="100"/>
      <c r="AR2354" s="100"/>
      <c r="AS2354" s="100"/>
      <c r="AT2354" s="100"/>
      <c r="AU2354" s="100"/>
      <c r="AV2354" s="100"/>
      <c r="AW2354" s="100"/>
      <c r="AX2354" s="100"/>
      <c r="AY2354" s="100"/>
    </row>
    <row r="2355" spans="37:51">
      <c r="AK2355" s="100"/>
      <c r="AL2355" s="100"/>
      <c r="AM2355" s="100"/>
      <c r="AN2355" s="100"/>
      <c r="AO2355" s="100"/>
      <c r="AP2355" s="100"/>
      <c r="AQ2355" s="100"/>
      <c r="AR2355" s="100"/>
      <c r="AS2355" s="100"/>
      <c r="AT2355" s="100"/>
      <c r="AU2355" s="100"/>
      <c r="AV2355" s="100"/>
      <c r="AW2355" s="100"/>
      <c r="AX2355" s="100"/>
      <c r="AY2355" s="100"/>
    </row>
    <row r="2356" spans="37:51">
      <c r="AK2356" s="100"/>
      <c r="AL2356" s="100"/>
      <c r="AM2356" s="100"/>
      <c r="AN2356" s="100"/>
      <c r="AO2356" s="100"/>
      <c r="AP2356" s="100"/>
      <c r="AQ2356" s="100"/>
      <c r="AR2356" s="100"/>
      <c r="AS2356" s="100"/>
      <c r="AT2356" s="100"/>
      <c r="AU2356" s="100"/>
      <c r="AV2356" s="100"/>
      <c r="AW2356" s="100"/>
      <c r="AX2356" s="100"/>
      <c r="AY2356" s="100"/>
    </row>
    <row r="2357" spans="37:51">
      <c r="AK2357" s="100"/>
      <c r="AL2357" s="100"/>
      <c r="AM2357" s="100"/>
      <c r="AN2357" s="100"/>
      <c r="AO2357" s="100"/>
      <c r="AP2357" s="100"/>
      <c r="AQ2357" s="100"/>
      <c r="AR2357" s="100"/>
      <c r="AS2357" s="100"/>
      <c r="AT2357" s="100"/>
      <c r="AU2357" s="100"/>
      <c r="AV2357" s="100"/>
      <c r="AW2357" s="100"/>
      <c r="AX2357" s="100"/>
      <c r="AY2357" s="100"/>
    </row>
    <row r="2358" spans="37:51">
      <c r="AK2358" s="100"/>
      <c r="AL2358" s="100"/>
      <c r="AM2358" s="100"/>
      <c r="AN2358" s="100"/>
      <c r="AO2358" s="100"/>
      <c r="AP2358" s="100"/>
      <c r="AQ2358" s="100"/>
      <c r="AR2358" s="100"/>
      <c r="AS2358" s="100"/>
      <c r="AT2358" s="100"/>
      <c r="AU2358" s="100"/>
      <c r="AV2358" s="100"/>
      <c r="AW2358" s="100"/>
      <c r="AX2358" s="100"/>
      <c r="AY2358" s="100"/>
    </row>
    <row r="2359" spans="37:51">
      <c r="AK2359" s="100"/>
      <c r="AL2359" s="100"/>
      <c r="AM2359" s="100"/>
      <c r="AN2359" s="100"/>
      <c r="AO2359" s="100"/>
      <c r="AP2359" s="100"/>
      <c r="AQ2359" s="100"/>
      <c r="AR2359" s="100"/>
      <c r="AS2359" s="100"/>
      <c r="AT2359" s="100"/>
      <c r="AU2359" s="100"/>
      <c r="AV2359" s="100"/>
      <c r="AW2359" s="100"/>
      <c r="AX2359" s="100"/>
      <c r="AY2359" s="100"/>
    </row>
    <row r="2360" spans="37:51">
      <c r="AK2360" s="100"/>
      <c r="AL2360" s="100"/>
      <c r="AM2360" s="100"/>
      <c r="AN2360" s="100"/>
      <c r="AO2360" s="100"/>
      <c r="AP2360" s="100"/>
      <c r="AQ2360" s="100"/>
      <c r="AR2360" s="100"/>
      <c r="AS2360" s="100"/>
      <c r="AT2360" s="100"/>
      <c r="AU2360" s="100"/>
      <c r="AV2360" s="100"/>
      <c r="AW2360" s="100"/>
      <c r="AX2360" s="100"/>
      <c r="AY2360" s="100"/>
    </row>
    <row r="2361" spans="37:51">
      <c r="AK2361" s="100"/>
      <c r="AL2361" s="100"/>
      <c r="AM2361" s="100"/>
      <c r="AN2361" s="100"/>
      <c r="AO2361" s="100"/>
      <c r="AP2361" s="100"/>
      <c r="AQ2361" s="100"/>
      <c r="AR2361" s="100"/>
      <c r="AS2361" s="100"/>
      <c r="AT2361" s="100"/>
      <c r="AU2361" s="100"/>
      <c r="AV2361" s="100"/>
      <c r="AW2361" s="100"/>
      <c r="AX2361" s="100"/>
      <c r="AY2361" s="100"/>
    </row>
    <row r="2362" spans="37:51">
      <c r="AK2362" s="100"/>
      <c r="AL2362" s="100"/>
      <c r="AM2362" s="100"/>
      <c r="AN2362" s="100"/>
      <c r="AO2362" s="100"/>
      <c r="AP2362" s="100"/>
      <c r="AQ2362" s="100"/>
      <c r="AR2362" s="100"/>
      <c r="AS2362" s="100"/>
      <c r="AT2362" s="100"/>
      <c r="AU2362" s="100"/>
      <c r="AV2362" s="100"/>
      <c r="AW2362" s="100"/>
      <c r="AX2362" s="100"/>
      <c r="AY2362" s="100"/>
    </row>
    <row r="2363" spans="37:51">
      <c r="AK2363" s="100"/>
      <c r="AL2363" s="100"/>
      <c r="AM2363" s="100"/>
      <c r="AN2363" s="100"/>
      <c r="AO2363" s="100"/>
      <c r="AP2363" s="100"/>
      <c r="AQ2363" s="100"/>
      <c r="AR2363" s="100"/>
      <c r="AS2363" s="100"/>
      <c r="AT2363" s="100"/>
      <c r="AU2363" s="100"/>
      <c r="AV2363" s="100"/>
      <c r="AW2363" s="100"/>
      <c r="AX2363" s="100"/>
      <c r="AY2363" s="100"/>
    </row>
    <row r="2364" spans="37:51">
      <c r="AK2364" s="100"/>
      <c r="AL2364" s="100"/>
      <c r="AM2364" s="100"/>
      <c r="AN2364" s="100"/>
      <c r="AO2364" s="100"/>
      <c r="AP2364" s="100"/>
      <c r="AQ2364" s="100"/>
      <c r="AR2364" s="100"/>
      <c r="AS2364" s="100"/>
      <c r="AT2364" s="100"/>
      <c r="AU2364" s="100"/>
      <c r="AV2364" s="100"/>
      <c r="AW2364" s="100"/>
      <c r="AX2364" s="100"/>
      <c r="AY2364" s="100"/>
    </row>
    <row r="2365" spans="37:51">
      <c r="AK2365" s="100"/>
      <c r="AL2365" s="100"/>
      <c r="AM2365" s="100"/>
      <c r="AN2365" s="100"/>
      <c r="AO2365" s="100"/>
      <c r="AP2365" s="100"/>
      <c r="AQ2365" s="100"/>
      <c r="AR2365" s="100"/>
      <c r="AS2365" s="100"/>
      <c r="AT2365" s="100"/>
      <c r="AU2365" s="100"/>
      <c r="AV2365" s="100"/>
      <c r="AW2365" s="100"/>
      <c r="AX2365" s="100"/>
      <c r="AY2365" s="100"/>
    </row>
    <row r="2366" spans="37:51">
      <c r="AK2366" s="100"/>
      <c r="AL2366" s="100"/>
      <c r="AM2366" s="100"/>
      <c r="AN2366" s="100"/>
      <c r="AO2366" s="100"/>
      <c r="AP2366" s="100"/>
      <c r="AQ2366" s="100"/>
      <c r="AR2366" s="100"/>
      <c r="AS2366" s="100"/>
      <c r="AT2366" s="100"/>
      <c r="AU2366" s="100"/>
      <c r="AV2366" s="100"/>
      <c r="AW2366" s="100"/>
      <c r="AX2366" s="100"/>
      <c r="AY2366" s="100"/>
    </row>
    <row r="2367" spans="37:51">
      <c r="AK2367" s="100"/>
      <c r="AL2367" s="100"/>
      <c r="AM2367" s="100"/>
      <c r="AN2367" s="100"/>
      <c r="AO2367" s="100"/>
      <c r="AP2367" s="100"/>
      <c r="AQ2367" s="100"/>
      <c r="AR2367" s="100"/>
      <c r="AS2367" s="100"/>
      <c r="AT2367" s="100"/>
      <c r="AU2367" s="100"/>
      <c r="AV2367" s="100"/>
      <c r="AW2367" s="100"/>
      <c r="AX2367" s="100"/>
      <c r="AY2367" s="100"/>
    </row>
    <row r="2368" spans="37:51">
      <c r="AK2368" s="100"/>
      <c r="AL2368" s="100"/>
      <c r="AM2368" s="100"/>
      <c r="AN2368" s="100"/>
      <c r="AO2368" s="100"/>
      <c r="AP2368" s="100"/>
      <c r="AQ2368" s="100"/>
      <c r="AR2368" s="100"/>
      <c r="AS2368" s="100"/>
      <c r="AT2368" s="100"/>
      <c r="AU2368" s="100"/>
      <c r="AV2368" s="100"/>
      <c r="AW2368" s="100"/>
      <c r="AX2368" s="100"/>
      <c r="AY2368" s="100"/>
    </row>
    <row r="2369" spans="37:51">
      <c r="AK2369" s="100"/>
      <c r="AL2369" s="100"/>
      <c r="AM2369" s="100"/>
      <c r="AN2369" s="100"/>
      <c r="AO2369" s="100"/>
      <c r="AP2369" s="100"/>
      <c r="AQ2369" s="100"/>
      <c r="AR2369" s="100"/>
      <c r="AS2369" s="100"/>
      <c r="AT2369" s="100"/>
      <c r="AU2369" s="100"/>
      <c r="AV2369" s="100"/>
      <c r="AW2369" s="100"/>
      <c r="AX2369" s="100"/>
      <c r="AY2369" s="100"/>
    </row>
    <row r="2370" spans="37:51">
      <c r="AK2370" s="100"/>
      <c r="AL2370" s="100"/>
      <c r="AM2370" s="100"/>
      <c r="AN2370" s="100"/>
      <c r="AO2370" s="100"/>
      <c r="AP2370" s="100"/>
      <c r="AQ2370" s="100"/>
      <c r="AR2370" s="100"/>
      <c r="AS2370" s="100"/>
      <c r="AT2370" s="100"/>
      <c r="AU2370" s="100"/>
      <c r="AV2370" s="100"/>
      <c r="AW2370" s="100"/>
      <c r="AX2370" s="100"/>
      <c r="AY2370" s="100"/>
    </row>
    <row r="2371" spans="37:51">
      <c r="AK2371" s="100"/>
      <c r="AL2371" s="100"/>
      <c r="AM2371" s="100"/>
      <c r="AN2371" s="100"/>
      <c r="AO2371" s="100"/>
      <c r="AP2371" s="100"/>
      <c r="AQ2371" s="100"/>
      <c r="AR2371" s="100"/>
      <c r="AS2371" s="100"/>
      <c r="AT2371" s="100"/>
      <c r="AU2371" s="100"/>
      <c r="AV2371" s="100"/>
      <c r="AW2371" s="100"/>
      <c r="AX2371" s="100"/>
      <c r="AY2371" s="100"/>
    </row>
    <row r="2372" spans="37:51">
      <c r="AK2372" s="100"/>
      <c r="AL2372" s="100"/>
      <c r="AM2372" s="100"/>
      <c r="AN2372" s="100"/>
      <c r="AO2372" s="100"/>
      <c r="AP2372" s="100"/>
      <c r="AQ2372" s="100"/>
      <c r="AR2372" s="100"/>
      <c r="AS2372" s="100"/>
      <c r="AT2372" s="100"/>
      <c r="AU2372" s="100"/>
      <c r="AV2372" s="100"/>
      <c r="AW2372" s="100"/>
      <c r="AX2372" s="100"/>
      <c r="AY2372" s="100"/>
    </row>
    <row r="2373" spans="37:51">
      <c r="AK2373" s="100"/>
      <c r="AL2373" s="100"/>
      <c r="AM2373" s="100"/>
      <c r="AN2373" s="100"/>
      <c r="AO2373" s="100"/>
      <c r="AP2373" s="100"/>
      <c r="AQ2373" s="100"/>
      <c r="AR2373" s="100"/>
      <c r="AS2373" s="100"/>
      <c r="AT2373" s="100"/>
      <c r="AU2373" s="100"/>
      <c r="AV2373" s="100"/>
      <c r="AW2373" s="100"/>
      <c r="AX2373" s="100"/>
      <c r="AY2373" s="100"/>
    </row>
    <row r="2374" spans="37:51">
      <c r="AK2374" s="100"/>
      <c r="AL2374" s="100"/>
      <c r="AM2374" s="100"/>
      <c r="AN2374" s="100"/>
      <c r="AO2374" s="100"/>
      <c r="AP2374" s="100"/>
      <c r="AQ2374" s="100"/>
      <c r="AR2374" s="100"/>
      <c r="AS2374" s="100"/>
      <c r="AT2374" s="100"/>
      <c r="AU2374" s="100"/>
      <c r="AV2374" s="100"/>
      <c r="AW2374" s="100"/>
      <c r="AX2374" s="100"/>
      <c r="AY2374" s="100"/>
    </row>
    <row r="2375" spans="37:51">
      <c r="AK2375" s="100"/>
      <c r="AL2375" s="100"/>
      <c r="AM2375" s="100"/>
      <c r="AN2375" s="100"/>
      <c r="AO2375" s="100"/>
      <c r="AP2375" s="100"/>
      <c r="AQ2375" s="100"/>
      <c r="AR2375" s="100"/>
      <c r="AS2375" s="100"/>
      <c r="AT2375" s="100"/>
      <c r="AU2375" s="100"/>
      <c r="AV2375" s="100"/>
      <c r="AW2375" s="100"/>
      <c r="AX2375" s="100"/>
      <c r="AY2375" s="100"/>
    </row>
    <row r="2376" spans="37:51">
      <c r="AK2376" s="100"/>
      <c r="AL2376" s="100"/>
      <c r="AM2376" s="100"/>
      <c r="AN2376" s="100"/>
      <c r="AO2376" s="100"/>
      <c r="AP2376" s="100"/>
      <c r="AQ2376" s="100"/>
      <c r="AR2376" s="100"/>
      <c r="AS2376" s="100"/>
      <c r="AT2376" s="100"/>
      <c r="AU2376" s="100"/>
      <c r="AV2376" s="100"/>
      <c r="AW2376" s="100"/>
      <c r="AX2376" s="100"/>
      <c r="AY2376" s="100"/>
    </row>
    <row r="2377" spans="37:51">
      <c r="AK2377" s="100"/>
      <c r="AL2377" s="100"/>
      <c r="AM2377" s="100"/>
      <c r="AN2377" s="100"/>
      <c r="AO2377" s="100"/>
      <c r="AP2377" s="100"/>
      <c r="AQ2377" s="100"/>
      <c r="AR2377" s="100"/>
      <c r="AS2377" s="100"/>
      <c r="AT2377" s="100"/>
      <c r="AU2377" s="100"/>
      <c r="AV2377" s="100"/>
      <c r="AW2377" s="100"/>
      <c r="AX2377" s="100"/>
      <c r="AY2377" s="100"/>
    </row>
    <row r="2378" spans="37:51">
      <c r="AK2378" s="100"/>
      <c r="AL2378" s="100"/>
      <c r="AM2378" s="100"/>
      <c r="AN2378" s="100"/>
      <c r="AO2378" s="100"/>
      <c r="AP2378" s="100"/>
      <c r="AQ2378" s="100"/>
      <c r="AR2378" s="100"/>
      <c r="AS2378" s="100"/>
      <c r="AT2378" s="100"/>
      <c r="AU2378" s="100"/>
      <c r="AV2378" s="100"/>
      <c r="AW2378" s="100"/>
      <c r="AX2378" s="100"/>
      <c r="AY2378" s="100"/>
    </row>
    <row r="2379" spans="37:51">
      <c r="AK2379" s="100"/>
      <c r="AL2379" s="100"/>
      <c r="AM2379" s="100"/>
      <c r="AN2379" s="100"/>
      <c r="AO2379" s="100"/>
      <c r="AP2379" s="100"/>
      <c r="AQ2379" s="100"/>
      <c r="AR2379" s="100"/>
      <c r="AS2379" s="100"/>
      <c r="AT2379" s="100"/>
      <c r="AU2379" s="100"/>
      <c r="AV2379" s="100"/>
      <c r="AW2379" s="100"/>
      <c r="AX2379" s="100"/>
      <c r="AY2379" s="100"/>
    </row>
    <row r="2380" spans="37:51">
      <c r="AK2380" s="100"/>
      <c r="AL2380" s="100"/>
      <c r="AM2380" s="100"/>
      <c r="AN2380" s="100"/>
      <c r="AO2380" s="100"/>
      <c r="AP2380" s="100"/>
      <c r="AQ2380" s="100"/>
      <c r="AR2380" s="100"/>
      <c r="AS2380" s="100"/>
      <c r="AT2380" s="100"/>
      <c r="AU2380" s="100"/>
      <c r="AV2380" s="100"/>
      <c r="AW2380" s="100"/>
      <c r="AX2380" s="100"/>
      <c r="AY2380" s="100"/>
    </row>
    <row r="2381" spans="37:51">
      <c r="AK2381" s="100"/>
      <c r="AL2381" s="100"/>
      <c r="AM2381" s="100"/>
      <c r="AN2381" s="100"/>
      <c r="AO2381" s="100"/>
      <c r="AP2381" s="100"/>
      <c r="AQ2381" s="100"/>
      <c r="AR2381" s="100"/>
      <c r="AS2381" s="100"/>
      <c r="AT2381" s="100"/>
      <c r="AU2381" s="100"/>
      <c r="AV2381" s="100"/>
      <c r="AW2381" s="100"/>
      <c r="AX2381" s="100"/>
      <c r="AY2381" s="100"/>
    </row>
    <row r="2382" spans="37:51">
      <c r="AK2382" s="100"/>
      <c r="AL2382" s="100"/>
      <c r="AM2382" s="100"/>
      <c r="AN2382" s="100"/>
      <c r="AO2382" s="100"/>
      <c r="AP2382" s="100"/>
      <c r="AQ2382" s="100"/>
      <c r="AR2382" s="100"/>
      <c r="AS2382" s="100"/>
      <c r="AT2382" s="100"/>
      <c r="AU2382" s="100"/>
      <c r="AV2382" s="100"/>
      <c r="AW2382" s="100"/>
      <c r="AX2382" s="100"/>
      <c r="AY2382" s="100"/>
    </row>
    <row r="2383" spans="37:51">
      <c r="AK2383" s="100"/>
      <c r="AL2383" s="100"/>
      <c r="AM2383" s="100"/>
      <c r="AN2383" s="100"/>
      <c r="AO2383" s="100"/>
      <c r="AP2383" s="100"/>
      <c r="AQ2383" s="100"/>
      <c r="AR2383" s="100"/>
      <c r="AS2383" s="100"/>
      <c r="AT2383" s="100"/>
      <c r="AU2383" s="100"/>
      <c r="AV2383" s="100"/>
      <c r="AW2383" s="100"/>
      <c r="AX2383" s="100"/>
      <c r="AY2383" s="100"/>
    </row>
    <row r="2384" spans="37:51">
      <c r="AK2384" s="100"/>
      <c r="AL2384" s="100"/>
      <c r="AM2384" s="100"/>
      <c r="AN2384" s="100"/>
      <c r="AO2384" s="100"/>
      <c r="AP2384" s="100"/>
      <c r="AQ2384" s="100"/>
      <c r="AR2384" s="100"/>
      <c r="AS2384" s="100"/>
      <c r="AT2384" s="100"/>
      <c r="AU2384" s="100"/>
      <c r="AV2384" s="100"/>
      <c r="AW2384" s="100"/>
      <c r="AX2384" s="100"/>
      <c r="AY2384" s="100"/>
    </row>
    <row r="2385" spans="37:51">
      <c r="AK2385" s="100"/>
      <c r="AL2385" s="100"/>
      <c r="AM2385" s="100"/>
      <c r="AN2385" s="100"/>
      <c r="AO2385" s="100"/>
      <c r="AP2385" s="100"/>
      <c r="AQ2385" s="100"/>
      <c r="AR2385" s="100"/>
      <c r="AS2385" s="100"/>
      <c r="AT2385" s="100"/>
      <c r="AU2385" s="100"/>
      <c r="AV2385" s="100"/>
      <c r="AW2385" s="100"/>
      <c r="AX2385" s="100"/>
      <c r="AY2385" s="100"/>
    </row>
    <row r="2386" spans="37:51">
      <c r="AK2386" s="100"/>
      <c r="AL2386" s="100"/>
      <c r="AM2386" s="100"/>
      <c r="AN2386" s="100"/>
      <c r="AO2386" s="100"/>
      <c r="AP2386" s="100"/>
      <c r="AQ2386" s="100"/>
      <c r="AR2386" s="100"/>
      <c r="AS2386" s="100"/>
      <c r="AT2386" s="100"/>
      <c r="AU2386" s="100"/>
      <c r="AV2386" s="100"/>
      <c r="AW2386" s="100"/>
      <c r="AX2386" s="100"/>
      <c r="AY2386" s="100"/>
    </row>
    <row r="2387" spans="37:51">
      <c r="AK2387" s="100"/>
      <c r="AL2387" s="100"/>
      <c r="AM2387" s="100"/>
      <c r="AN2387" s="100"/>
      <c r="AO2387" s="100"/>
      <c r="AP2387" s="100"/>
      <c r="AQ2387" s="100"/>
      <c r="AR2387" s="100"/>
      <c r="AS2387" s="100"/>
      <c r="AT2387" s="100"/>
      <c r="AU2387" s="100"/>
      <c r="AV2387" s="100"/>
      <c r="AW2387" s="100"/>
      <c r="AX2387" s="100"/>
      <c r="AY2387" s="100"/>
    </row>
    <row r="2388" spans="37:51">
      <c r="AK2388" s="100"/>
      <c r="AL2388" s="100"/>
      <c r="AM2388" s="100"/>
      <c r="AN2388" s="100"/>
      <c r="AO2388" s="100"/>
      <c r="AP2388" s="100"/>
      <c r="AQ2388" s="100"/>
      <c r="AR2388" s="100"/>
      <c r="AS2388" s="100"/>
      <c r="AT2388" s="100"/>
      <c r="AU2388" s="100"/>
      <c r="AV2388" s="100"/>
      <c r="AW2388" s="100"/>
      <c r="AX2388" s="100"/>
      <c r="AY2388" s="100"/>
    </row>
    <row r="2389" spans="37:51">
      <c r="AK2389" s="100"/>
      <c r="AL2389" s="100"/>
      <c r="AM2389" s="100"/>
      <c r="AN2389" s="100"/>
      <c r="AO2389" s="100"/>
      <c r="AP2389" s="100"/>
      <c r="AQ2389" s="100"/>
      <c r="AR2389" s="100"/>
      <c r="AS2389" s="100"/>
      <c r="AT2389" s="100"/>
      <c r="AU2389" s="100"/>
      <c r="AV2389" s="100"/>
      <c r="AW2389" s="100"/>
      <c r="AX2389" s="100"/>
      <c r="AY2389" s="100"/>
    </row>
    <row r="2390" spans="37:51">
      <c r="AK2390" s="100"/>
      <c r="AL2390" s="100"/>
      <c r="AM2390" s="100"/>
      <c r="AN2390" s="100"/>
      <c r="AO2390" s="100"/>
      <c r="AP2390" s="100"/>
      <c r="AQ2390" s="100"/>
      <c r="AR2390" s="100"/>
      <c r="AS2390" s="100"/>
      <c r="AT2390" s="100"/>
      <c r="AU2390" s="100"/>
      <c r="AV2390" s="100"/>
      <c r="AW2390" s="100"/>
      <c r="AX2390" s="100"/>
      <c r="AY2390" s="100"/>
    </row>
    <row r="2391" spans="37:51">
      <c r="AK2391" s="100"/>
      <c r="AL2391" s="100"/>
      <c r="AM2391" s="100"/>
      <c r="AN2391" s="100"/>
      <c r="AO2391" s="100"/>
      <c r="AP2391" s="100"/>
      <c r="AQ2391" s="100"/>
      <c r="AR2391" s="100"/>
      <c r="AS2391" s="100"/>
      <c r="AT2391" s="100"/>
      <c r="AU2391" s="100"/>
      <c r="AV2391" s="100"/>
      <c r="AW2391" s="100"/>
      <c r="AX2391" s="100"/>
      <c r="AY2391" s="100"/>
    </row>
    <row r="2392" spans="37:51">
      <c r="AK2392" s="100"/>
      <c r="AL2392" s="100"/>
      <c r="AM2392" s="100"/>
      <c r="AN2392" s="100"/>
      <c r="AO2392" s="100"/>
      <c r="AP2392" s="100"/>
      <c r="AQ2392" s="100"/>
      <c r="AR2392" s="100"/>
      <c r="AS2392" s="100"/>
      <c r="AT2392" s="100"/>
      <c r="AU2392" s="100"/>
      <c r="AV2392" s="100"/>
      <c r="AW2392" s="100"/>
      <c r="AX2392" s="100"/>
      <c r="AY2392" s="100"/>
    </row>
    <row r="2393" spans="37:51">
      <c r="AK2393" s="100"/>
      <c r="AL2393" s="100"/>
      <c r="AM2393" s="100"/>
      <c r="AN2393" s="100"/>
      <c r="AO2393" s="100"/>
      <c r="AP2393" s="100"/>
      <c r="AQ2393" s="100"/>
      <c r="AR2393" s="100"/>
      <c r="AS2393" s="100"/>
      <c r="AT2393" s="100"/>
      <c r="AU2393" s="100"/>
      <c r="AV2393" s="100"/>
      <c r="AW2393" s="100"/>
      <c r="AX2393" s="100"/>
      <c r="AY2393" s="100"/>
    </row>
    <row r="2394" spans="37:51">
      <c r="AK2394" s="100"/>
      <c r="AL2394" s="100"/>
      <c r="AM2394" s="100"/>
      <c r="AN2394" s="100"/>
      <c r="AO2394" s="100"/>
      <c r="AP2394" s="100"/>
      <c r="AQ2394" s="100"/>
      <c r="AR2394" s="100"/>
      <c r="AS2394" s="100"/>
      <c r="AT2394" s="100"/>
      <c r="AU2394" s="100"/>
      <c r="AV2394" s="100"/>
      <c r="AW2394" s="100"/>
      <c r="AX2394" s="100"/>
      <c r="AY2394" s="100"/>
    </row>
    <row r="2395" spans="37:51">
      <c r="AK2395" s="100"/>
      <c r="AL2395" s="100"/>
      <c r="AM2395" s="100"/>
      <c r="AN2395" s="100"/>
      <c r="AO2395" s="100"/>
      <c r="AP2395" s="100"/>
      <c r="AQ2395" s="100"/>
      <c r="AR2395" s="100"/>
      <c r="AS2395" s="100"/>
      <c r="AT2395" s="100"/>
      <c r="AU2395" s="100"/>
      <c r="AV2395" s="100"/>
      <c r="AW2395" s="100"/>
      <c r="AX2395" s="100"/>
      <c r="AY2395" s="100"/>
    </row>
    <row r="2396" spans="37:51">
      <c r="AK2396" s="100"/>
      <c r="AL2396" s="100"/>
      <c r="AM2396" s="100"/>
      <c r="AN2396" s="100"/>
      <c r="AO2396" s="100"/>
      <c r="AP2396" s="100"/>
      <c r="AQ2396" s="100"/>
      <c r="AR2396" s="100"/>
      <c r="AS2396" s="100"/>
      <c r="AT2396" s="100"/>
      <c r="AU2396" s="100"/>
      <c r="AV2396" s="100"/>
      <c r="AW2396" s="100"/>
      <c r="AX2396" s="100"/>
      <c r="AY2396" s="100"/>
    </row>
    <row r="2397" spans="37:51">
      <c r="AK2397" s="100"/>
      <c r="AL2397" s="100"/>
      <c r="AM2397" s="100"/>
      <c r="AN2397" s="100"/>
      <c r="AO2397" s="100"/>
      <c r="AP2397" s="100"/>
      <c r="AQ2397" s="100"/>
      <c r="AR2397" s="100"/>
      <c r="AS2397" s="100"/>
      <c r="AT2397" s="100"/>
      <c r="AU2397" s="100"/>
      <c r="AV2397" s="100"/>
      <c r="AW2397" s="100"/>
      <c r="AX2397" s="100"/>
      <c r="AY2397" s="100"/>
    </row>
    <row r="2398" spans="37:51">
      <c r="AK2398" s="100"/>
      <c r="AL2398" s="100"/>
      <c r="AM2398" s="100"/>
      <c r="AN2398" s="100"/>
      <c r="AO2398" s="100"/>
      <c r="AP2398" s="100"/>
      <c r="AQ2398" s="100"/>
      <c r="AR2398" s="100"/>
      <c r="AS2398" s="100"/>
      <c r="AT2398" s="100"/>
      <c r="AU2398" s="100"/>
      <c r="AV2398" s="100"/>
      <c r="AW2398" s="100"/>
      <c r="AX2398" s="100"/>
      <c r="AY2398" s="100"/>
    </row>
    <row r="2399" spans="37:51">
      <c r="AK2399" s="100"/>
      <c r="AL2399" s="100"/>
      <c r="AM2399" s="100"/>
      <c r="AN2399" s="100"/>
      <c r="AO2399" s="100"/>
      <c r="AP2399" s="100"/>
      <c r="AQ2399" s="100"/>
      <c r="AR2399" s="100"/>
      <c r="AS2399" s="100"/>
      <c r="AT2399" s="100"/>
      <c r="AU2399" s="100"/>
      <c r="AV2399" s="100"/>
      <c r="AW2399" s="100"/>
      <c r="AX2399" s="100"/>
      <c r="AY2399" s="100"/>
    </row>
    <row r="2400" spans="37:51">
      <c r="AK2400" s="100"/>
      <c r="AL2400" s="100"/>
      <c r="AM2400" s="100"/>
      <c r="AN2400" s="100"/>
      <c r="AO2400" s="100"/>
      <c r="AP2400" s="100"/>
      <c r="AQ2400" s="100"/>
      <c r="AR2400" s="100"/>
      <c r="AS2400" s="100"/>
      <c r="AT2400" s="100"/>
      <c r="AU2400" s="100"/>
      <c r="AV2400" s="100"/>
      <c r="AW2400" s="100"/>
      <c r="AX2400" s="100"/>
      <c r="AY2400" s="100"/>
    </row>
    <row r="2401" spans="37:51">
      <c r="AK2401" s="100"/>
      <c r="AL2401" s="100"/>
      <c r="AM2401" s="100"/>
      <c r="AN2401" s="100"/>
      <c r="AO2401" s="100"/>
      <c r="AP2401" s="100"/>
      <c r="AQ2401" s="100"/>
      <c r="AR2401" s="100"/>
      <c r="AS2401" s="100"/>
      <c r="AT2401" s="100"/>
      <c r="AU2401" s="100"/>
      <c r="AV2401" s="100"/>
      <c r="AW2401" s="100"/>
      <c r="AX2401" s="100"/>
      <c r="AY2401" s="100"/>
    </row>
    <row r="2402" spans="37:51">
      <c r="AK2402" s="100"/>
      <c r="AL2402" s="100"/>
      <c r="AM2402" s="100"/>
      <c r="AN2402" s="100"/>
      <c r="AO2402" s="100"/>
      <c r="AP2402" s="100"/>
      <c r="AQ2402" s="100"/>
      <c r="AR2402" s="100"/>
      <c r="AS2402" s="100"/>
      <c r="AT2402" s="100"/>
      <c r="AU2402" s="100"/>
      <c r="AV2402" s="100"/>
      <c r="AW2402" s="100"/>
      <c r="AX2402" s="100"/>
      <c r="AY2402" s="100"/>
    </row>
    <row r="2403" spans="37:51">
      <c r="AK2403" s="100"/>
      <c r="AL2403" s="100"/>
      <c r="AM2403" s="100"/>
      <c r="AN2403" s="100"/>
      <c r="AO2403" s="100"/>
      <c r="AP2403" s="100"/>
      <c r="AQ2403" s="100"/>
      <c r="AR2403" s="100"/>
      <c r="AS2403" s="100"/>
      <c r="AT2403" s="100"/>
      <c r="AU2403" s="100"/>
      <c r="AV2403" s="100"/>
      <c r="AW2403" s="100"/>
      <c r="AX2403" s="100"/>
      <c r="AY2403" s="100"/>
    </row>
    <row r="2404" spans="37:51">
      <c r="AK2404" s="100"/>
      <c r="AL2404" s="100"/>
      <c r="AM2404" s="100"/>
      <c r="AN2404" s="100"/>
      <c r="AO2404" s="100"/>
      <c r="AP2404" s="100"/>
      <c r="AQ2404" s="100"/>
      <c r="AR2404" s="100"/>
      <c r="AS2404" s="100"/>
      <c r="AT2404" s="100"/>
      <c r="AU2404" s="100"/>
      <c r="AV2404" s="100"/>
      <c r="AW2404" s="100"/>
      <c r="AX2404" s="100"/>
      <c r="AY2404" s="100"/>
    </row>
    <row r="2405" spans="37:51">
      <c r="AK2405" s="100"/>
      <c r="AL2405" s="100"/>
      <c r="AM2405" s="100"/>
      <c r="AN2405" s="100"/>
      <c r="AO2405" s="100"/>
      <c r="AP2405" s="100"/>
      <c r="AQ2405" s="100"/>
      <c r="AR2405" s="100"/>
      <c r="AS2405" s="100"/>
      <c r="AT2405" s="100"/>
      <c r="AU2405" s="100"/>
      <c r="AV2405" s="100"/>
      <c r="AW2405" s="100"/>
      <c r="AX2405" s="100"/>
      <c r="AY2405" s="100"/>
    </row>
    <row r="2406" spans="37:51">
      <c r="AK2406" s="100"/>
      <c r="AL2406" s="100"/>
      <c r="AM2406" s="100"/>
      <c r="AN2406" s="100"/>
      <c r="AO2406" s="100"/>
      <c r="AP2406" s="100"/>
      <c r="AQ2406" s="100"/>
      <c r="AR2406" s="100"/>
      <c r="AS2406" s="100"/>
      <c r="AT2406" s="100"/>
      <c r="AU2406" s="100"/>
      <c r="AV2406" s="100"/>
      <c r="AW2406" s="100"/>
      <c r="AX2406" s="100"/>
      <c r="AY2406" s="100"/>
    </row>
    <row r="2407" spans="37:51">
      <c r="AK2407" s="100"/>
      <c r="AL2407" s="100"/>
      <c r="AM2407" s="100"/>
      <c r="AN2407" s="100"/>
      <c r="AO2407" s="100"/>
      <c r="AP2407" s="100"/>
      <c r="AQ2407" s="100"/>
      <c r="AR2407" s="100"/>
      <c r="AS2407" s="100"/>
      <c r="AT2407" s="100"/>
      <c r="AU2407" s="100"/>
      <c r="AV2407" s="100"/>
      <c r="AW2407" s="100"/>
      <c r="AX2407" s="100"/>
      <c r="AY2407" s="100"/>
    </row>
    <row r="2408" spans="37:51">
      <c r="AK2408" s="100"/>
      <c r="AL2408" s="100"/>
      <c r="AM2408" s="100"/>
      <c r="AN2408" s="100"/>
      <c r="AO2408" s="100"/>
      <c r="AP2408" s="100"/>
      <c r="AQ2408" s="100"/>
      <c r="AR2408" s="100"/>
      <c r="AS2408" s="100"/>
      <c r="AT2408" s="100"/>
      <c r="AU2408" s="100"/>
      <c r="AV2408" s="100"/>
      <c r="AW2408" s="100"/>
      <c r="AX2408" s="100"/>
      <c r="AY2408" s="100"/>
    </row>
    <row r="2409" spans="37:51">
      <c r="AK2409" s="100"/>
      <c r="AL2409" s="100"/>
      <c r="AM2409" s="100"/>
      <c r="AN2409" s="100"/>
      <c r="AO2409" s="100"/>
      <c r="AP2409" s="100"/>
      <c r="AQ2409" s="100"/>
      <c r="AR2409" s="100"/>
      <c r="AS2409" s="100"/>
      <c r="AT2409" s="100"/>
      <c r="AU2409" s="100"/>
      <c r="AV2409" s="100"/>
      <c r="AW2409" s="100"/>
      <c r="AX2409" s="100"/>
      <c r="AY2409" s="100"/>
    </row>
    <row r="2410" spans="37:51">
      <c r="AK2410" s="100"/>
      <c r="AL2410" s="100"/>
      <c r="AM2410" s="100"/>
      <c r="AN2410" s="100"/>
      <c r="AO2410" s="100"/>
      <c r="AP2410" s="100"/>
      <c r="AQ2410" s="100"/>
      <c r="AR2410" s="100"/>
      <c r="AS2410" s="100"/>
      <c r="AT2410" s="100"/>
      <c r="AU2410" s="100"/>
      <c r="AV2410" s="100"/>
      <c r="AW2410" s="100"/>
      <c r="AX2410" s="100"/>
      <c r="AY2410" s="100"/>
    </row>
    <row r="2411" spans="37:51">
      <c r="AK2411" s="100"/>
      <c r="AL2411" s="100"/>
      <c r="AM2411" s="100"/>
      <c r="AN2411" s="100"/>
      <c r="AO2411" s="100"/>
      <c r="AP2411" s="100"/>
      <c r="AQ2411" s="100"/>
      <c r="AR2411" s="100"/>
      <c r="AS2411" s="100"/>
      <c r="AT2411" s="100"/>
      <c r="AU2411" s="100"/>
      <c r="AV2411" s="100"/>
      <c r="AW2411" s="100"/>
      <c r="AX2411" s="100"/>
      <c r="AY2411" s="100"/>
    </row>
    <row r="2412" spans="37:51">
      <c r="AK2412" s="100"/>
      <c r="AL2412" s="100"/>
      <c r="AM2412" s="100"/>
      <c r="AN2412" s="100"/>
      <c r="AO2412" s="100"/>
      <c r="AP2412" s="100"/>
      <c r="AQ2412" s="100"/>
      <c r="AR2412" s="100"/>
      <c r="AS2412" s="100"/>
      <c r="AT2412" s="100"/>
      <c r="AU2412" s="100"/>
      <c r="AV2412" s="100"/>
      <c r="AW2412" s="100"/>
      <c r="AX2412" s="100"/>
      <c r="AY2412" s="100"/>
    </row>
    <row r="2413" spans="37:51">
      <c r="AK2413" s="100"/>
      <c r="AL2413" s="100"/>
      <c r="AM2413" s="100"/>
      <c r="AN2413" s="100"/>
      <c r="AO2413" s="100"/>
      <c r="AP2413" s="100"/>
      <c r="AQ2413" s="100"/>
      <c r="AR2413" s="100"/>
      <c r="AS2413" s="100"/>
      <c r="AT2413" s="100"/>
      <c r="AU2413" s="100"/>
      <c r="AV2413" s="100"/>
      <c r="AW2413" s="100"/>
      <c r="AX2413" s="100"/>
      <c r="AY2413" s="100"/>
    </row>
    <row r="2414" spans="37:51">
      <c r="AK2414" s="100"/>
      <c r="AL2414" s="100"/>
      <c r="AM2414" s="100"/>
      <c r="AN2414" s="100"/>
      <c r="AO2414" s="100"/>
      <c r="AP2414" s="100"/>
      <c r="AQ2414" s="100"/>
      <c r="AR2414" s="100"/>
      <c r="AS2414" s="100"/>
      <c r="AT2414" s="100"/>
      <c r="AU2414" s="100"/>
      <c r="AV2414" s="100"/>
      <c r="AW2414" s="100"/>
      <c r="AX2414" s="100"/>
      <c r="AY2414" s="100"/>
    </row>
    <row r="2415" spans="37:51">
      <c r="AK2415" s="100"/>
      <c r="AL2415" s="100"/>
      <c r="AM2415" s="100"/>
      <c r="AN2415" s="100"/>
      <c r="AO2415" s="100"/>
      <c r="AP2415" s="100"/>
      <c r="AQ2415" s="100"/>
      <c r="AR2415" s="100"/>
      <c r="AS2415" s="100"/>
      <c r="AT2415" s="100"/>
      <c r="AU2415" s="100"/>
      <c r="AV2415" s="100"/>
      <c r="AW2415" s="100"/>
      <c r="AX2415" s="100"/>
      <c r="AY2415" s="100"/>
    </row>
    <row r="2416" spans="37:51">
      <c r="AK2416" s="100"/>
      <c r="AL2416" s="100"/>
      <c r="AM2416" s="100"/>
      <c r="AN2416" s="100"/>
      <c r="AO2416" s="100"/>
      <c r="AP2416" s="100"/>
      <c r="AQ2416" s="100"/>
      <c r="AR2416" s="100"/>
      <c r="AS2416" s="100"/>
      <c r="AT2416" s="100"/>
      <c r="AU2416" s="100"/>
      <c r="AV2416" s="100"/>
      <c r="AW2416" s="100"/>
      <c r="AX2416" s="100"/>
      <c r="AY2416" s="100"/>
    </row>
    <row r="2417" spans="37:51">
      <c r="AK2417" s="100"/>
      <c r="AL2417" s="100"/>
      <c r="AM2417" s="100"/>
      <c r="AN2417" s="100"/>
      <c r="AO2417" s="100"/>
      <c r="AP2417" s="100"/>
      <c r="AQ2417" s="100"/>
      <c r="AR2417" s="100"/>
      <c r="AS2417" s="100"/>
      <c r="AT2417" s="100"/>
      <c r="AU2417" s="100"/>
      <c r="AV2417" s="100"/>
      <c r="AW2417" s="100"/>
      <c r="AX2417" s="100"/>
      <c r="AY2417" s="100"/>
    </row>
    <row r="2418" spans="37:51">
      <c r="AK2418" s="100"/>
      <c r="AL2418" s="100"/>
      <c r="AM2418" s="100"/>
      <c r="AN2418" s="100"/>
      <c r="AO2418" s="100"/>
      <c r="AP2418" s="100"/>
      <c r="AQ2418" s="100"/>
      <c r="AR2418" s="100"/>
      <c r="AS2418" s="100"/>
      <c r="AT2418" s="100"/>
      <c r="AU2418" s="100"/>
      <c r="AV2418" s="100"/>
      <c r="AW2418" s="100"/>
      <c r="AX2418" s="100"/>
      <c r="AY2418" s="100"/>
    </row>
    <row r="2419" spans="37:51">
      <c r="AK2419" s="100"/>
      <c r="AL2419" s="100"/>
      <c r="AM2419" s="100"/>
      <c r="AN2419" s="100"/>
      <c r="AO2419" s="100"/>
      <c r="AP2419" s="100"/>
      <c r="AQ2419" s="100"/>
      <c r="AR2419" s="100"/>
      <c r="AS2419" s="100"/>
      <c r="AT2419" s="100"/>
      <c r="AU2419" s="100"/>
      <c r="AV2419" s="100"/>
      <c r="AW2419" s="100"/>
      <c r="AX2419" s="100"/>
      <c r="AY2419" s="100"/>
    </row>
    <row r="2420" spans="37:51">
      <c r="AK2420" s="100"/>
      <c r="AL2420" s="100"/>
      <c r="AM2420" s="100"/>
      <c r="AN2420" s="100"/>
      <c r="AO2420" s="100"/>
      <c r="AP2420" s="100"/>
      <c r="AQ2420" s="100"/>
      <c r="AR2420" s="100"/>
      <c r="AS2420" s="100"/>
      <c r="AT2420" s="100"/>
      <c r="AU2420" s="100"/>
      <c r="AV2420" s="100"/>
      <c r="AW2420" s="100"/>
      <c r="AX2420" s="100"/>
      <c r="AY2420" s="100"/>
    </row>
    <row r="2421" spans="37:51">
      <c r="AK2421" s="100"/>
      <c r="AL2421" s="100"/>
      <c r="AM2421" s="100"/>
      <c r="AN2421" s="100"/>
      <c r="AO2421" s="100"/>
      <c r="AP2421" s="100"/>
      <c r="AQ2421" s="100"/>
      <c r="AR2421" s="100"/>
      <c r="AS2421" s="100"/>
      <c r="AT2421" s="100"/>
      <c r="AU2421" s="100"/>
      <c r="AV2421" s="100"/>
      <c r="AW2421" s="100"/>
      <c r="AX2421" s="100"/>
      <c r="AY2421" s="100"/>
    </row>
    <row r="2422" spans="37:51">
      <c r="AK2422" s="100"/>
      <c r="AL2422" s="100"/>
      <c r="AM2422" s="100"/>
      <c r="AN2422" s="100"/>
      <c r="AO2422" s="100"/>
      <c r="AP2422" s="100"/>
      <c r="AQ2422" s="100"/>
      <c r="AR2422" s="100"/>
      <c r="AS2422" s="100"/>
      <c r="AT2422" s="100"/>
      <c r="AU2422" s="100"/>
      <c r="AV2422" s="100"/>
      <c r="AW2422" s="100"/>
      <c r="AX2422" s="100"/>
      <c r="AY2422" s="100"/>
    </row>
    <row r="2423" spans="37:51">
      <c r="AK2423" s="100"/>
      <c r="AL2423" s="100"/>
      <c r="AM2423" s="100"/>
      <c r="AN2423" s="100"/>
      <c r="AO2423" s="100"/>
      <c r="AP2423" s="100"/>
      <c r="AQ2423" s="100"/>
      <c r="AR2423" s="100"/>
      <c r="AS2423" s="100"/>
      <c r="AT2423" s="100"/>
      <c r="AU2423" s="100"/>
      <c r="AV2423" s="100"/>
      <c r="AW2423" s="100"/>
      <c r="AX2423" s="100"/>
      <c r="AY2423" s="100"/>
    </row>
    <row r="2424" spans="37:51">
      <c r="AK2424" s="100"/>
      <c r="AL2424" s="100"/>
      <c r="AM2424" s="100"/>
      <c r="AN2424" s="100"/>
      <c r="AO2424" s="100"/>
      <c r="AP2424" s="100"/>
      <c r="AQ2424" s="100"/>
      <c r="AR2424" s="100"/>
      <c r="AS2424" s="100"/>
      <c r="AT2424" s="100"/>
      <c r="AU2424" s="100"/>
      <c r="AV2424" s="100"/>
      <c r="AW2424" s="100"/>
      <c r="AX2424" s="100"/>
      <c r="AY2424" s="100"/>
    </row>
    <row r="2425" spans="37:51">
      <c r="AK2425" s="100"/>
      <c r="AL2425" s="100"/>
      <c r="AM2425" s="100"/>
      <c r="AN2425" s="100"/>
      <c r="AO2425" s="100"/>
      <c r="AP2425" s="100"/>
      <c r="AQ2425" s="100"/>
      <c r="AR2425" s="100"/>
      <c r="AS2425" s="100"/>
      <c r="AT2425" s="100"/>
      <c r="AU2425" s="100"/>
      <c r="AV2425" s="100"/>
      <c r="AW2425" s="100"/>
      <c r="AX2425" s="100"/>
      <c r="AY2425" s="100"/>
    </row>
    <row r="2426" spans="37:51">
      <c r="AK2426" s="100"/>
      <c r="AL2426" s="100"/>
      <c r="AM2426" s="100"/>
      <c r="AN2426" s="100"/>
      <c r="AO2426" s="100"/>
      <c r="AP2426" s="100"/>
      <c r="AQ2426" s="100"/>
      <c r="AR2426" s="100"/>
      <c r="AS2426" s="100"/>
      <c r="AT2426" s="100"/>
      <c r="AU2426" s="100"/>
      <c r="AV2426" s="100"/>
      <c r="AW2426" s="100"/>
      <c r="AX2426" s="100"/>
      <c r="AY2426" s="100"/>
    </row>
    <row r="2427" spans="37:51">
      <c r="AK2427" s="100"/>
      <c r="AL2427" s="100"/>
      <c r="AM2427" s="100"/>
      <c r="AN2427" s="100"/>
      <c r="AO2427" s="100"/>
      <c r="AP2427" s="100"/>
      <c r="AQ2427" s="100"/>
      <c r="AR2427" s="100"/>
      <c r="AS2427" s="100"/>
      <c r="AT2427" s="100"/>
      <c r="AU2427" s="100"/>
      <c r="AV2427" s="100"/>
      <c r="AW2427" s="100"/>
      <c r="AX2427" s="100"/>
      <c r="AY2427" s="100"/>
    </row>
    <row r="2428" spans="37:51">
      <c r="AK2428" s="100"/>
      <c r="AL2428" s="100"/>
      <c r="AM2428" s="100"/>
      <c r="AN2428" s="100"/>
      <c r="AO2428" s="100"/>
      <c r="AP2428" s="100"/>
      <c r="AQ2428" s="100"/>
      <c r="AR2428" s="100"/>
      <c r="AS2428" s="100"/>
      <c r="AT2428" s="100"/>
      <c r="AU2428" s="100"/>
      <c r="AV2428" s="100"/>
      <c r="AW2428" s="100"/>
      <c r="AX2428" s="100"/>
      <c r="AY2428" s="100"/>
    </row>
    <row r="2429" spans="37:51">
      <c r="AK2429" s="100"/>
      <c r="AL2429" s="100"/>
      <c r="AM2429" s="100"/>
      <c r="AN2429" s="100"/>
      <c r="AO2429" s="100"/>
      <c r="AP2429" s="100"/>
      <c r="AQ2429" s="100"/>
      <c r="AR2429" s="100"/>
      <c r="AS2429" s="100"/>
      <c r="AT2429" s="100"/>
      <c r="AU2429" s="100"/>
      <c r="AV2429" s="100"/>
      <c r="AW2429" s="100"/>
      <c r="AX2429" s="100"/>
      <c r="AY2429" s="100"/>
    </row>
    <row r="2430" spans="37:51">
      <c r="AK2430" s="100"/>
      <c r="AL2430" s="100"/>
      <c r="AM2430" s="100"/>
      <c r="AN2430" s="100"/>
      <c r="AO2430" s="100"/>
      <c r="AP2430" s="100"/>
      <c r="AQ2430" s="100"/>
      <c r="AR2430" s="100"/>
      <c r="AS2430" s="100"/>
      <c r="AT2430" s="100"/>
      <c r="AU2430" s="100"/>
      <c r="AV2430" s="100"/>
      <c r="AW2430" s="100"/>
      <c r="AX2430" s="100"/>
      <c r="AY2430" s="100"/>
    </row>
    <row r="2431" spans="37:51">
      <c r="AK2431" s="100"/>
      <c r="AL2431" s="100"/>
      <c r="AM2431" s="100"/>
      <c r="AN2431" s="100"/>
      <c r="AO2431" s="100"/>
      <c r="AP2431" s="100"/>
      <c r="AQ2431" s="100"/>
      <c r="AR2431" s="100"/>
      <c r="AS2431" s="100"/>
      <c r="AT2431" s="100"/>
      <c r="AU2431" s="100"/>
      <c r="AV2431" s="100"/>
      <c r="AW2431" s="100"/>
      <c r="AX2431" s="100"/>
      <c r="AY2431" s="100"/>
    </row>
    <row r="2432" spans="37:51">
      <c r="AK2432" s="100"/>
      <c r="AL2432" s="100"/>
      <c r="AM2432" s="100"/>
      <c r="AN2432" s="100"/>
      <c r="AO2432" s="100"/>
      <c r="AP2432" s="100"/>
      <c r="AQ2432" s="100"/>
      <c r="AR2432" s="100"/>
      <c r="AS2432" s="100"/>
      <c r="AT2432" s="100"/>
      <c r="AU2432" s="100"/>
      <c r="AV2432" s="100"/>
      <c r="AW2432" s="100"/>
      <c r="AX2432" s="100"/>
      <c r="AY2432" s="100"/>
    </row>
    <row r="2433" spans="37:51">
      <c r="AK2433" s="100"/>
      <c r="AL2433" s="100"/>
      <c r="AM2433" s="100"/>
      <c r="AN2433" s="100"/>
      <c r="AO2433" s="100"/>
      <c r="AP2433" s="100"/>
      <c r="AQ2433" s="100"/>
      <c r="AR2433" s="100"/>
      <c r="AS2433" s="100"/>
      <c r="AT2433" s="100"/>
      <c r="AU2433" s="100"/>
      <c r="AV2433" s="100"/>
      <c r="AW2433" s="100"/>
      <c r="AX2433" s="100"/>
      <c r="AY2433" s="100"/>
    </row>
    <row r="2434" spans="37:51">
      <c r="AK2434" s="100"/>
      <c r="AL2434" s="100"/>
      <c r="AM2434" s="100"/>
      <c r="AN2434" s="100"/>
      <c r="AO2434" s="100"/>
      <c r="AP2434" s="100"/>
      <c r="AQ2434" s="100"/>
      <c r="AR2434" s="100"/>
      <c r="AS2434" s="100"/>
      <c r="AT2434" s="100"/>
      <c r="AU2434" s="100"/>
      <c r="AV2434" s="100"/>
      <c r="AW2434" s="100"/>
      <c r="AX2434" s="100"/>
      <c r="AY2434" s="100"/>
    </row>
    <row r="2435" spans="37:51">
      <c r="AK2435" s="100"/>
      <c r="AL2435" s="100"/>
      <c r="AM2435" s="100"/>
      <c r="AN2435" s="100"/>
      <c r="AO2435" s="100"/>
      <c r="AP2435" s="100"/>
      <c r="AQ2435" s="100"/>
      <c r="AR2435" s="100"/>
      <c r="AS2435" s="100"/>
      <c r="AT2435" s="100"/>
      <c r="AU2435" s="100"/>
      <c r="AV2435" s="100"/>
      <c r="AW2435" s="100"/>
      <c r="AX2435" s="100"/>
      <c r="AY2435" s="100"/>
    </row>
    <row r="2436" spans="37:51">
      <c r="AK2436" s="100"/>
      <c r="AL2436" s="100"/>
      <c r="AM2436" s="100"/>
      <c r="AN2436" s="100"/>
      <c r="AO2436" s="100"/>
      <c r="AP2436" s="100"/>
      <c r="AQ2436" s="100"/>
      <c r="AR2436" s="100"/>
      <c r="AS2436" s="100"/>
      <c r="AT2436" s="100"/>
      <c r="AU2436" s="100"/>
      <c r="AV2436" s="100"/>
      <c r="AW2436" s="100"/>
      <c r="AX2436" s="100"/>
      <c r="AY2436" s="100"/>
    </row>
    <row r="2437" spans="37:51">
      <c r="AK2437" s="100"/>
      <c r="AL2437" s="100"/>
      <c r="AM2437" s="100"/>
      <c r="AN2437" s="100"/>
      <c r="AO2437" s="100"/>
      <c r="AP2437" s="100"/>
      <c r="AQ2437" s="100"/>
      <c r="AR2437" s="100"/>
      <c r="AS2437" s="100"/>
      <c r="AT2437" s="100"/>
      <c r="AU2437" s="100"/>
      <c r="AV2437" s="100"/>
      <c r="AW2437" s="100"/>
      <c r="AX2437" s="100"/>
      <c r="AY2437" s="100"/>
    </row>
    <row r="2438" spans="37:51">
      <c r="AK2438" s="100"/>
      <c r="AL2438" s="100"/>
      <c r="AM2438" s="100"/>
      <c r="AN2438" s="100"/>
      <c r="AO2438" s="100"/>
      <c r="AP2438" s="100"/>
      <c r="AQ2438" s="100"/>
      <c r="AR2438" s="100"/>
      <c r="AS2438" s="100"/>
      <c r="AT2438" s="100"/>
      <c r="AU2438" s="100"/>
      <c r="AV2438" s="100"/>
      <c r="AW2438" s="100"/>
      <c r="AX2438" s="100"/>
      <c r="AY2438" s="100"/>
    </row>
    <row r="2439" spans="37:51">
      <c r="AK2439" s="100"/>
      <c r="AL2439" s="100"/>
      <c r="AM2439" s="100"/>
      <c r="AN2439" s="100"/>
      <c r="AO2439" s="100"/>
      <c r="AP2439" s="100"/>
      <c r="AQ2439" s="100"/>
      <c r="AR2439" s="100"/>
      <c r="AS2439" s="100"/>
      <c r="AT2439" s="100"/>
      <c r="AU2439" s="100"/>
      <c r="AV2439" s="100"/>
      <c r="AW2439" s="100"/>
      <c r="AX2439" s="100"/>
      <c r="AY2439" s="100"/>
    </row>
    <row r="2440" spans="37:51">
      <c r="AK2440" s="100"/>
      <c r="AL2440" s="100"/>
      <c r="AM2440" s="100"/>
      <c r="AN2440" s="100"/>
      <c r="AO2440" s="100"/>
      <c r="AP2440" s="100"/>
      <c r="AQ2440" s="100"/>
      <c r="AR2440" s="100"/>
      <c r="AS2440" s="100"/>
      <c r="AT2440" s="100"/>
      <c r="AU2440" s="100"/>
      <c r="AV2440" s="100"/>
      <c r="AW2440" s="100"/>
      <c r="AX2440" s="100"/>
      <c r="AY2440" s="100"/>
    </row>
    <row r="2441" spans="37:51">
      <c r="AK2441" s="100"/>
      <c r="AL2441" s="100"/>
      <c r="AM2441" s="100"/>
      <c r="AN2441" s="100"/>
      <c r="AO2441" s="100"/>
      <c r="AP2441" s="100"/>
      <c r="AQ2441" s="100"/>
      <c r="AR2441" s="100"/>
      <c r="AS2441" s="100"/>
      <c r="AT2441" s="100"/>
      <c r="AU2441" s="100"/>
      <c r="AV2441" s="100"/>
      <c r="AW2441" s="100"/>
      <c r="AX2441" s="100"/>
      <c r="AY2441" s="100"/>
    </row>
    <row r="2442" spans="37:51">
      <c r="AK2442" s="100"/>
      <c r="AL2442" s="100"/>
      <c r="AM2442" s="100"/>
      <c r="AN2442" s="100"/>
      <c r="AO2442" s="100"/>
      <c r="AP2442" s="100"/>
      <c r="AQ2442" s="100"/>
      <c r="AR2442" s="100"/>
      <c r="AS2442" s="100"/>
      <c r="AT2442" s="100"/>
      <c r="AU2442" s="100"/>
      <c r="AV2442" s="100"/>
      <c r="AW2442" s="100"/>
      <c r="AX2442" s="100"/>
      <c r="AY2442" s="100"/>
    </row>
    <row r="2443" spans="37:51">
      <c r="AK2443" s="100"/>
      <c r="AL2443" s="100"/>
      <c r="AM2443" s="100"/>
      <c r="AN2443" s="100"/>
      <c r="AO2443" s="100"/>
      <c r="AP2443" s="100"/>
      <c r="AQ2443" s="100"/>
      <c r="AR2443" s="100"/>
      <c r="AS2443" s="100"/>
      <c r="AT2443" s="100"/>
      <c r="AU2443" s="100"/>
      <c r="AV2443" s="100"/>
      <c r="AW2443" s="100"/>
      <c r="AX2443" s="100"/>
      <c r="AY2443" s="100"/>
    </row>
    <row r="2444" spans="37:51">
      <c r="AK2444" s="100"/>
      <c r="AL2444" s="100"/>
      <c r="AM2444" s="100"/>
      <c r="AN2444" s="100"/>
      <c r="AO2444" s="100"/>
      <c r="AP2444" s="100"/>
      <c r="AQ2444" s="100"/>
      <c r="AR2444" s="100"/>
      <c r="AS2444" s="100"/>
      <c r="AT2444" s="100"/>
      <c r="AU2444" s="100"/>
      <c r="AV2444" s="100"/>
      <c r="AW2444" s="100"/>
      <c r="AX2444" s="100"/>
      <c r="AY2444" s="100"/>
    </row>
    <row r="2445" spans="37:51">
      <c r="AK2445" s="100"/>
      <c r="AL2445" s="100"/>
      <c r="AM2445" s="100"/>
      <c r="AN2445" s="100"/>
      <c r="AO2445" s="100"/>
      <c r="AP2445" s="100"/>
      <c r="AQ2445" s="100"/>
      <c r="AR2445" s="100"/>
      <c r="AS2445" s="100"/>
      <c r="AT2445" s="100"/>
      <c r="AU2445" s="100"/>
      <c r="AV2445" s="100"/>
      <c r="AW2445" s="100"/>
      <c r="AX2445" s="100"/>
      <c r="AY2445" s="100"/>
    </row>
    <row r="2446" spans="37:51">
      <c r="AK2446" s="100"/>
      <c r="AL2446" s="100"/>
      <c r="AM2446" s="100"/>
      <c r="AN2446" s="100"/>
      <c r="AO2446" s="100"/>
      <c r="AP2446" s="100"/>
      <c r="AQ2446" s="100"/>
      <c r="AR2446" s="100"/>
      <c r="AS2446" s="100"/>
      <c r="AT2446" s="100"/>
      <c r="AU2446" s="100"/>
      <c r="AV2446" s="100"/>
      <c r="AW2446" s="100"/>
      <c r="AX2446" s="100"/>
      <c r="AY2446" s="100"/>
    </row>
    <row r="2447" spans="37:51">
      <c r="AK2447" s="100"/>
      <c r="AL2447" s="100"/>
      <c r="AM2447" s="100"/>
      <c r="AN2447" s="100"/>
      <c r="AO2447" s="100"/>
      <c r="AP2447" s="100"/>
      <c r="AQ2447" s="100"/>
      <c r="AR2447" s="100"/>
      <c r="AS2447" s="100"/>
      <c r="AT2447" s="100"/>
      <c r="AU2447" s="100"/>
      <c r="AV2447" s="100"/>
      <c r="AW2447" s="100"/>
      <c r="AX2447" s="100"/>
      <c r="AY2447" s="100"/>
    </row>
    <row r="2448" spans="37:51">
      <c r="AK2448" s="100"/>
      <c r="AL2448" s="100"/>
      <c r="AM2448" s="100"/>
      <c r="AN2448" s="100"/>
      <c r="AO2448" s="100"/>
      <c r="AP2448" s="100"/>
      <c r="AQ2448" s="100"/>
      <c r="AR2448" s="100"/>
      <c r="AS2448" s="100"/>
      <c r="AT2448" s="100"/>
      <c r="AU2448" s="100"/>
      <c r="AV2448" s="100"/>
      <c r="AW2448" s="100"/>
      <c r="AX2448" s="100"/>
      <c r="AY2448" s="100"/>
    </row>
    <row r="2449" spans="37:51">
      <c r="AK2449" s="100"/>
      <c r="AL2449" s="100"/>
      <c r="AM2449" s="100"/>
      <c r="AN2449" s="100"/>
      <c r="AO2449" s="100"/>
      <c r="AP2449" s="100"/>
      <c r="AQ2449" s="100"/>
      <c r="AR2449" s="100"/>
      <c r="AS2449" s="100"/>
      <c r="AT2449" s="100"/>
      <c r="AU2449" s="100"/>
      <c r="AV2449" s="100"/>
      <c r="AW2449" s="100"/>
      <c r="AX2449" s="100"/>
      <c r="AY2449" s="100"/>
    </row>
    <row r="2450" spans="37:51">
      <c r="AK2450" s="100"/>
      <c r="AL2450" s="100"/>
      <c r="AM2450" s="100"/>
      <c r="AN2450" s="100"/>
      <c r="AO2450" s="100"/>
      <c r="AP2450" s="100"/>
      <c r="AQ2450" s="100"/>
      <c r="AR2450" s="100"/>
      <c r="AS2450" s="100"/>
      <c r="AT2450" s="100"/>
      <c r="AU2450" s="100"/>
      <c r="AV2450" s="100"/>
      <c r="AW2450" s="100"/>
      <c r="AX2450" s="100"/>
      <c r="AY2450" s="100"/>
    </row>
    <row r="2451" spans="37:51">
      <c r="AK2451" s="100"/>
      <c r="AL2451" s="100"/>
      <c r="AM2451" s="100"/>
      <c r="AN2451" s="100"/>
      <c r="AO2451" s="100"/>
      <c r="AP2451" s="100"/>
      <c r="AQ2451" s="100"/>
      <c r="AR2451" s="100"/>
      <c r="AS2451" s="100"/>
      <c r="AT2451" s="100"/>
      <c r="AU2451" s="100"/>
      <c r="AV2451" s="100"/>
      <c r="AW2451" s="100"/>
      <c r="AX2451" s="100"/>
      <c r="AY2451" s="100"/>
    </row>
    <row r="2452" spans="37:51">
      <c r="AK2452" s="100"/>
      <c r="AL2452" s="100"/>
      <c r="AM2452" s="100"/>
      <c r="AN2452" s="100"/>
      <c r="AO2452" s="100"/>
      <c r="AP2452" s="100"/>
      <c r="AQ2452" s="100"/>
      <c r="AR2452" s="100"/>
      <c r="AS2452" s="100"/>
      <c r="AT2452" s="100"/>
      <c r="AU2452" s="100"/>
      <c r="AV2452" s="100"/>
      <c r="AW2452" s="100"/>
      <c r="AX2452" s="100"/>
      <c r="AY2452" s="100"/>
    </row>
    <row r="2453" spans="37:51">
      <c r="AK2453" s="100"/>
      <c r="AL2453" s="100"/>
      <c r="AM2453" s="100"/>
      <c r="AN2453" s="100"/>
      <c r="AO2453" s="100"/>
      <c r="AP2453" s="100"/>
      <c r="AQ2453" s="100"/>
      <c r="AR2453" s="100"/>
      <c r="AS2453" s="100"/>
      <c r="AT2453" s="100"/>
      <c r="AU2453" s="100"/>
      <c r="AV2453" s="100"/>
      <c r="AW2453" s="100"/>
      <c r="AX2453" s="100"/>
      <c r="AY2453" s="100"/>
    </row>
    <row r="2454" spans="37:51">
      <c r="AK2454" s="100"/>
      <c r="AL2454" s="100"/>
      <c r="AM2454" s="100"/>
      <c r="AN2454" s="100"/>
      <c r="AO2454" s="100"/>
      <c r="AP2454" s="100"/>
      <c r="AQ2454" s="100"/>
      <c r="AR2454" s="100"/>
      <c r="AS2454" s="100"/>
      <c r="AT2454" s="100"/>
      <c r="AU2454" s="100"/>
      <c r="AV2454" s="100"/>
      <c r="AW2454" s="100"/>
      <c r="AX2454" s="100"/>
      <c r="AY2454" s="100"/>
    </row>
    <row r="2455" spans="37:51">
      <c r="AK2455" s="100"/>
      <c r="AL2455" s="100"/>
      <c r="AM2455" s="100"/>
      <c r="AN2455" s="100"/>
      <c r="AO2455" s="100"/>
      <c r="AP2455" s="100"/>
      <c r="AQ2455" s="100"/>
      <c r="AR2455" s="100"/>
      <c r="AS2455" s="100"/>
      <c r="AT2455" s="100"/>
      <c r="AU2455" s="100"/>
      <c r="AV2455" s="100"/>
      <c r="AW2455" s="100"/>
      <c r="AX2455" s="100"/>
      <c r="AY2455" s="100"/>
    </row>
    <row r="2456" spans="37:51">
      <c r="AK2456" s="100"/>
      <c r="AL2456" s="100"/>
      <c r="AM2456" s="100"/>
      <c r="AN2456" s="100"/>
      <c r="AO2456" s="100"/>
      <c r="AP2456" s="100"/>
      <c r="AQ2456" s="100"/>
      <c r="AR2456" s="100"/>
      <c r="AS2456" s="100"/>
      <c r="AT2456" s="100"/>
      <c r="AU2456" s="100"/>
      <c r="AV2456" s="100"/>
      <c r="AW2456" s="100"/>
      <c r="AX2456" s="100"/>
      <c r="AY2456" s="100"/>
    </row>
    <row r="2457" spans="37:51">
      <c r="AK2457" s="100"/>
      <c r="AL2457" s="100"/>
      <c r="AM2457" s="100"/>
      <c r="AN2457" s="100"/>
      <c r="AO2457" s="100"/>
      <c r="AP2457" s="100"/>
      <c r="AQ2457" s="100"/>
      <c r="AR2457" s="100"/>
      <c r="AS2457" s="100"/>
      <c r="AT2457" s="100"/>
      <c r="AU2457" s="100"/>
      <c r="AV2457" s="100"/>
      <c r="AW2457" s="100"/>
      <c r="AX2457" s="100"/>
      <c r="AY2457" s="100"/>
    </row>
    <row r="2458" spans="37:51">
      <c r="AK2458" s="100"/>
      <c r="AL2458" s="100"/>
      <c r="AM2458" s="100"/>
      <c r="AN2458" s="100"/>
      <c r="AO2458" s="100"/>
      <c r="AP2458" s="100"/>
      <c r="AQ2458" s="100"/>
      <c r="AR2458" s="100"/>
      <c r="AS2458" s="100"/>
      <c r="AT2458" s="100"/>
      <c r="AU2458" s="100"/>
      <c r="AV2458" s="100"/>
      <c r="AW2458" s="100"/>
      <c r="AX2458" s="100"/>
      <c r="AY2458" s="100"/>
    </row>
    <row r="2459" spans="37:51">
      <c r="AK2459" s="100"/>
      <c r="AL2459" s="100"/>
      <c r="AM2459" s="100"/>
      <c r="AN2459" s="100"/>
      <c r="AO2459" s="100"/>
      <c r="AP2459" s="100"/>
      <c r="AQ2459" s="100"/>
      <c r="AR2459" s="100"/>
      <c r="AS2459" s="100"/>
      <c r="AT2459" s="100"/>
      <c r="AU2459" s="100"/>
      <c r="AV2459" s="100"/>
      <c r="AW2459" s="100"/>
      <c r="AX2459" s="100"/>
      <c r="AY2459" s="100"/>
    </row>
    <row r="2460" spans="37:51">
      <c r="AK2460" s="100"/>
      <c r="AL2460" s="100"/>
      <c r="AM2460" s="100"/>
      <c r="AN2460" s="100"/>
      <c r="AO2460" s="100"/>
      <c r="AP2460" s="100"/>
      <c r="AQ2460" s="100"/>
      <c r="AR2460" s="100"/>
      <c r="AS2460" s="100"/>
      <c r="AT2460" s="100"/>
      <c r="AU2460" s="100"/>
      <c r="AV2460" s="100"/>
      <c r="AW2460" s="100"/>
      <c r="AX2460" s="100"/>
      <c r="AY2460" s="100"/>
    </row>
    <row r="2461" spans="37:51">
      <c r="AK2461" s="100"/>
      <c r="AL2461" s="100"/>
      <c r="AM2461" s="100"/>
      <c r="AN2461" s="100"/>
      <c r="AO2461" s="100"/>
      <c r="AP2461" s="100"/>
      <c r="AQ2461" s="100"/>
      <c r="AR2461" s="100"/>
      <c r="AS2461" s="100"/>
      <c r="AT2461" s="100"/>
      <c r="AU2461" s="100"/>
      <c r="AV2461" s="100"/>
      <c r="AW2461" s="100"/>
      <c r="AX2461" s="100"/>
      <c r="AY2461" s="100"/>
    </row>
    <row r="2462" spans="37:51">
      <c r="AK2462" s="100"/>
      <c r="AL2462" s="100"/>
      <c r="AM2462" s="100"/>
      <c r="AN2462" s="100"/>
      <c r="AO2462" s="100"/>
      <c r="AP2462" s="100"/>
      <c r="AQ2462" s="100"/>
      <c r="AR2462" s="100"/>
      <c r="AS2462" s="100"/>
      <c r="AT2462" s="100"/>
      <c r="AU2462" s="100"/>
      <c r="AV2462" s="100"/>
      <c r="AW2462" s="100"/>
      <c r="AX2462" s="100"/>
      <c r="AY2462" s="100"/>
    </row>
    <row r="2463" spans="37:51">
      <c r="AK2463" s="100"/>
      <c r="AL2463" s="100"/>
      <c r="AM2463" s="100"/>
      <c r="AN2463" s="100"/>
      <c r="AO2463" s="100"/>
      <c r="AP2463" s="100"/>
      <c r="AQ2463" s="100"/>
      <c r="AR2463" s="100"/>
      <c r="AS2463" s="100"/>
      <c r="AT2463" s="100"/>
      <c r="AU2463" s="100"/>
      <c r="AV2463" s="100"/>
      <c r="AW2463" s="100"/>
      <c r="AX2463" s="100"/>
      <c r="AY2463" s="100"/>
    </row>
    <row r="2464" spans="37:51">
      <c r="AK2464" s="100"/>
      <c r="AL2464" s="100"/>
      <c r="AM2464" s="100"/>
      <c r="AN2464" s="100"/>
      <c r="AO2464" s="100"/>
      <c r="AP2464" s="100"/>
      <c r="AQ2464" s="100"/>
      <c r="AR2464" s="100"/>
      <c r="AS2464" s="100"/>
      <c r="AT2464" s="100"/>
      <c r="AU2464" s="100"/>
      <c r="AV2464" s="100"/>
      <c r="AW2464" s="100"/>
      <c r="AX2464" s="100"/>
      <c r="AY2464" s="100"/>
    </row>
    <row r="2465" spans="37:51">
      <c r="AK2465" s="100"/>
      <c r="AL2465" s="100"/>
      <c r="AM2465" s="100"/>
      <c r="AN2465" s="100"/>
      <c r="AO2465" s="100"/>
      <c r="AP2465" s="100"/>
      <c r="AQ2465" s="100"/>
      <c r="AR2465" s="100"/>
      <c r="AS2465" s="100"/>
      <c r="AT2465" s="100"/>
      <c r="AU2465" s="100"/>
      <c r="AV2465" s="100"/>
      <c r="AW2465" s="100"/>
      <c r="AX2465" s="100"/>
      <c r="AY2465" s="100"/>
    </row>
    <row r="2466" spans="37:51">
      <c r="AK2466" s="100"/>
      <c r="AL2466" s="100"/>
      <c r="AM2466" s="100"/>
      <c r="AN2466" s="100"/>
      <c r="AO2466" s="100"/>
      <c r="AP2466" s="100"/>
      <c r="AQ2466" s="100"/>
      <c r="AR2466" s="100"/>
      <c r="AS2466" s="100"/>
      <c r="AT2466" s="100"/>
      <c r="AU2466" s="100"/>
      <c r="AV2466" s="100"/>
      <c r="AW2466" s="100"/>
      <c r="AX2466" s="100"/>
      <c r="AY2466" s="100"/>
    </row>
    <row r="2467" spans="37:51">
      <c r="AK2467" s="100"/>
      <c r="AL2467" s="100"/>
      <c r="AM2467" s="100"/>
      <c r="AN2467" s="100"/>
      <c r="AO2467" s="100"/>
      <c r="AP2467" s="100"/>
      <c r="AQ2467" s="100"/>
      <c r="AR2467" s="100"/>
      <c r="AS2467" s="100"/>
      <c r="AT2467" s="100"/>
      <c r="AU2467" s="100"/>
      <c r="AV2467" s="100"/>
      <c r="AW2467" s="100"/>
      <c r="AX2467" s="100"/>
      <c r="AY2467" s="100"/>
    </row>
    <row r="2468" spans="37:51">
      <c r="AK2468" s="100"/>
      <c r="AL2468" s="100"/>
      <c r="AM2468" s="100"/>
      <c r="AN2468" s="100"/>
      <c r="AO2468" s="100"/>
      <c r="AP2468" s="100"/>
      <c r="AQ2468" s="100"/>
      <c r="AR2468" s="100"/>
      <c r="AS2468" s="100"/>
      <c r="AT2468" s="100"/>
      <c r="AU2468" s="100"/>
      <c r="AV2468" s="100"/>
      <c r="AW2468" s="100"/>
      <c r="AX2468" s="100"/>
      <c r="AY2468" s="100"/>
    </row>
    <row r="2469" spans="37:51">
      <c r="AK2469" s="100"/>
      <c r="AL2469" s="100"/>
      <c r="AM2469" s="100"/>
      <c r="AN2469" s="100"/>
      <c r="AO2469" s="100"/>
      <c r="AP2469" s="100"/>
      <c r="AQ2469" s="100"/>
      <c r="AR2469" s="100"/>
      <c r="AS2469" s="100"/>
      <c r="AT2469" s="100"/>
      <c r="AU2469" s="100"/>
      <c r="AV2469" s="100"/>
      <c r="AW2469" s="100"/>
      <c r="AX2469" s="100"/>
      <c r="AY2469" s="100"/>
    </row>
    <row r="2470" spans="37:51">
      <c r="AK2470" s="100"/>
      <c r="AL2470" s="100"/>
      <c r="AM2470" s="100"/>
      <c r="AN2470" s="100"/>
      <c r="AO2470" s="100"/>
      <c r="AP2470" s="100"/>
      <c r="AQ2470" s="100"/>
      <c r="AR2470" s="100"/>
      <c r="AS2470" s="100"/>
      <c r="AT2470" s="100"/>
      <c r="AU2470" s="100"/>
      <c r="AV2470" s="100"/>
      <c r="AW2470" s="100"/>
      <c r="AX2470" s="100"/>
      <c r="AY2470" s="100"/>
    </row>
    <row r="2471" spans="37:51">
      <c r="AK2471" s="100"/>
      <c r="AL2471" s="100"/>
      <c r="AM2471" s="100"/>
      <c r="AN2471" s="100"/>
      <c r="AO2471" s="100"/>
      <c r="AP2471" s="100"/>
      <c r="AQ2471" s="100"/>
      <c r="AR2471" s="100"/>
      <c r="AS2471" s="100"/>
      <c r="AT2471" s="100"/>
      <c r="AU2471" s="100"/>
      <c r="AV2471" s="100"/>
      <c r="AW2471" s="100"/>
      <c r="AX2471" s="100"/>
      <c r="AY2471" s="100"/>
    </row>
    <row r="2472" spans="37:51">
      <c r="AK2472" s="100"/>
      <c r="AL2472" s="100"/>
      <c r="AM2472" s="100"/>
      <c r="AN2472" s="100"/>
      <c r="AO2472" s="100"/>
      <c r="AP2472" s="100"/>
      <c r="AQ2472" s="100"/>
      <c r="AR2472" s="100"/>
      <c r="AS2472" s="100"/>
      <c r="AT2472" s="100"/>
      <c r="AU2472" s="100"/>
      <c r="AV2472" s="100"/>
      <c r="AW2472" s="100"/>
      <c r="AX2472" s="100"/>
      <c r="AY2472" s="100"/>
    </row>
    <row r="2473" spans="37:51">
      <c r="AK2473" s="100"/>
      <c r="AL2473" s="100"/>
      <c r="AM2473" s="100"/>
      <c r="AN2473" s="100"/>
      <c r="AO2473" s="100"/>
      <c r="AP2473" s="100"/>
      <c r="AQ2473" s="100"/>
      <c r="AR2473" s="100"/>
      <c r="AS2473" s="100"/>
      <c r="AT2473" s="100"/>
      <c r="AU2473" s="100"/>
      <c r="AV2473" s="100"/>
      <c r="AW2473" s="100"/>
      <c r="AX2473" s="100"/>
      <c r="AY2473" s="100"/>
    </row>
    <row r="2474" spans="37:51">
      <c r="AK2474" s="100"/>
      <c r="AL2474" s="100"/>
      <c r="AM2474" s="100"/>
      <c r="AN2474" s="100"/>
      <c r="AO2474" s="100"/>
      <c r="AP2474" s="100"/>
      <c r="AQ2474" s="100"/>
      <c r="AR2474" s="100"/>
      <c r="AS2474" s="100"/>
      <c r="AT2474" s="100"/>
      <c r="AU2474" s="100"/>
      <c r="AV2474" s="100"/>
      <c r="AW2474" s="100"/>
      <c r="AX2474" s="100"/>
      <c r="AY2474" s="100"/>
    </row>
    <row r="2475" spans="37:51">
      <c r="AK2475" s="100"/>
      <c r="AL2475" s="100"/>
      <c r="AM2475" s="100"/>
      <c r="AN2475" s="100"/>
      <c r="AO2475" s="100"/>
      <c r="AP2475" s="100"/>
      <c r="AQ2475" s="100"/>
      <c r="AR2475" s="100"/>
      <c r="AS2475" s="100"/>
      <c r="AT2475" s="100"/>
      <c r="AU2475" s="100"/>
      <c r="AV2475" s="100"/>
      <c r="AW2475" s="100"/>
      <c r="AX2475" s="100"/>
      <c r="AY2475" s="100"/>
    </row>
    <row r="2476" spans="37:51">
      <c r="AK2476" s="100"/>
      <c r="AL2476" s="100"/>
      <c r="AM2476" s="100"/>
      <c r="AN2476" s="100"/>
      <c r="AO2476" s="100"/>
      <c r="AP2476" s="100"/>
      <c r="AQ2476" s="100"/>
      <c r="AR2476" s="100"/>
      <c r="AS2476" s="100"/>
      <c r="AT2476" s="100"/>
      <c r="AU2476" s="100"/>
      <c r="AV2476" s="100"/>
      <c r="AW2476" s="100"/>
      <c r="AX2476" s="100"/>
      <c r="AY2476" s="100"/>
    </row>
    <row r="2477" spans="37:51">
      <c r="AK2477" s="100"/>
      <c r="AL2477" s="100"/>
      <c r="AM2477" s="100"/>
      <c r="AN2477" s="100"/>
      <c r="AO2477" s="100"/>
      <c r="AP2477" s="100"/>
      <c r="AQ2477" s="100"/>
      <c r="AR2477" s="100"/>
      <c r="AS2477" s="100"/>
      <c r="AT2477" s="100"/>
      <c r="AU2477" s="100"/>
      <c r="AV2477" s="100"/>
      <c r="AW2477" s="100"/>
      <c r="AX2477" s="100"/>
      <c r="AY2477" s="100"/>
    </row>
    <row r="2478" spans="37:51">
      <c r="AK2478" s="100"/>
      <c r="AL2478" s="100"/>
      <c r="AM2478" s="100"/>
      <c r="AN2478" s="100"/>
      <c r="AO2478" s="100"/>
      <c r="AP2478" s="100"/>
      <c r="AQ2478" s="100"/>
      <c r="AR2478" s="100"/>
      <c r="AS2478" s="100"/>
      <c r="AT2478" s="100"/>
      <c r="AU2478" s="100"/>
      <c r="AV2478" s="100"/>
      <c r="AW2478" s="100"/>
      <c r="AX2478" s="100"/>
      <c r="AY2478" s="100"/>
    </row>
    <row r="2479" spans="37:51">
      <c r="AK2479" s="100"/>
      <c r="AL2479" s="100"/>
      <c r="AM2479" s="100"/>
      <c r="AN2479" s="100"/>
      <c r="AO2479" s="100"/>
      <c r="AP2479" s="100"/>
      <c r="AQ2479" s="100"/>
      <c r="AR2479" s="100"/>
      <c r="AS2479" s="100"/>
      <c r="AT2479" s="100"/>
      <c r="AU2479" s="100"/>
      <c r="AV2479" s="100"/>
      <c r="AW2479" s="100"/>
      <c r="AX2479" s="100"/>
      <c r="AY2479" s="100"/>
    </row>
    <row r="2480" spans="37:51">
      <c r="AK2480" s="100"/>
      <c r="AL2480" s="100"/>
      <c r="AM2480" s="100"/>
      <c r="AN2480" s="100"/>
      <c r="AO2480" s="100"/>
      <c r="AP2480" s="100"/>
      <c r="AQ2480" s="100"/>
      <c r="AR2480" s="100"/>
      <c r="AS2480" s="100"/>
      <c r="AT2480" s="100"/>
      <c r="AU2480" s="100"/>
      <c r="AV2480" s="100"/>
      <c r="AW2480" s="100"/>
      <c r="AX2480" s="100"/>
      <c r="AY2480" s="100"/>
    </row>
    <row r="2481" spans="37:51">
      <c r="AK2481" s="100"/>
      <c r="AL2481" s="100"/>
      <c r="AM2481" s="100"/>
      <c r="AN2481" s="100"/>
      <c r="AO2481" s="100"/>
      <c r="AP2481" s="100"/>
      <c r="AQ2481" s="100"/>
      <c r="AR2481" s="100"/>
      <c r="AS2481" s="100"/>
      <c r="AT2481" s="100"/>
      <c r="AU2481" s="100"/>
      <c r="AV2481" s="100"/>
      <c r="AW2481" s="100"/>
      <c r="AX2481" s="100"/>
      <c r="AY2481" s="100"/>
    </row>
    <row r="2482" spans="37:51">
      <c r="AK2482" s="100"/>
      <c r="AL2482" s="100"/>
      <c r="AM2482" s="100"/>
      <c r="AN2482" s="100"/>
      <c r="AO2482" s="100"/>
      <c r="AP2482" s="100"/>
      <c r="AQ2482" s="100"/>
      <c r="AR2482" s="100"/>
      <c r="AS2482" s="100"/>
      <c r="AT2482" s="100"/>
      <c r="AU2482" s="100"/>
      <c r="AV2482" s="100"/>
      <c r="AW2482" s="100"/>
      <c r="AX2482" s="100"/>
      <c r="AY2482" s="100"/>
    </row>
    <row r="2483" spans="37:51">
      <c r="AK2483" s="100"/>
      <c r="AL2483" s="100"/>
      <c r="AM2483" s="100"/>
      <c r="AN2483" s="100"/>
      <c r="AO2483" s="100"/>
      <c r="AP2483" s="100"/>
      <c r="AQ2483" s="100"/>
      <c r="AR2483" s="100"/>
      <c r="AS2483" s="100"/>
      <c r="AT2483" s="100"/>
      <c r="AU2483" s="100"/>
      <c r="AV2483" s="100"/>
      <c r="AW2483" s="100"/>
      <c r="AX2483" s="100"/>
      <c r="AY2483" s="100"/>
    </row>
    <row r="2484" spans="37:51">
      <c r="AK2484" s="100"/>
      <c r="AL2484" s="100"/>
      <c r="AM2484" s="100"/>
      <c r="AN2484" s="100"/>
      <c r="AO2484" s="100"/>
      <c r="AP2484" s="100"/>
      <c r="AQ2484" s="100"/>
      <c r="AR2484" s="100"/>
      <c r="AS2484" s="100"/>
      <c r="AT2484" s="100"/>
      <c r="AU2484" s="100"/>
      <c r="AV2484" s="100"/>
      <c r="AW2484" s="100"/>
      <c r="AX2484" s="100"/>
      <c r="AY2484" s="100"/>
    </row>
    <row r="2485" spans="37:51">
      <c r="AK2485" s="100"/>
      <c r="AL2485" s="100"/>
      <c r="AM2485" s="100"/>
      <c r="AN2485" s="100"/>
      <c r="AO2485" s="100"/>
      <c r="AP2485" s="100"/>
      <c r="AQ2485" s="100"/>
      <c r="AR2485" s="100"/>
      <c r="AS2485" s="100"/>
      <c r="AT2485" s="100"/>
      <c r="AU2485" s="100"/>
      <c r="AV2485" s="100"/>
      <c r="AW2485" s="100"/>
      <c r="AX2485" s="100"/>
      <c r="AY2485" s="100"/>
    </row>
    <row r="2486" spans="37:51">
      <c r="AK2486" s="100"/>
      <c r="AL2486" s="100"/>
      <c r="AM2486" s="100"/>
      <c r="AN2486" s="100"/>
      <c r="AO2486" s="100"/>
      <c r="AP2486" s="100"/>
      <c r="AQ2486" s="100"/>
      <c r="AR2486" s="100"/>
      <c r="AS2486" s="100"/>
      <c r="AT2486" s="100"/>
      <c r="AU2486" s="100"/>
      <c r="AV2486" s="100"/>
      <c r="AW2486" s="100"/>
      <c r="AX2486" s="100"/>
      <c r="AY2486" s="100"/>
    </row>
    <row r="2487" spans="37:51">
      <c r="AK2487" s="100"/>
      <c r="AL2487" s="100"/>
      <c r="AM2487" s="100"/>
      <c r="AN2487" s="100"/>
      <c r="AO2487" s="100"/>
      <c r="AP2487" s="100"/>
      <c r="AQ2487" s="100"/>
      <c r="AR2487" s="100"/>
      <c r="AS2487" s="100"/>
      <c r="AT2487" s="100"/>
      <c r="AU2487" s="100"/>
      <c r="AV2487" s="100"/>
      <c r="AW2487" s="100"/>
      <c r="AX2487" s="100"/>
      <c r="AY2487" s="100"/>
    </row>
    <row r="2488" spans="37:51">
      <c r="AK2488" s="100"/>
      <c r="AL2488" s="100"/>
      <c r="AM2488" s="100"/>
      <c r="AN2488" s="100"/>
      <c r="AO2488" s="100"/>
      <c r="AP2488" s="100"/>
      <c r="AQ2488" s="100"/>
      <c r="AR2488" s="100"/>
      <c r="AS2488" s="100"/>
      <c r="AT2488" s="100"/>
      <c r="AU2488" s="100"/>
      <c r="AV2488" s="100"/>
      <c r="AW2488" s="100"/>
      <c r="AX2488" s="100"/>
      <c r="AY2488" s="100"/>
    </row>
    <row r="2489" spans="37:51">
      <c r="AK2489" s="100"/>
      <c r="AL2489" s="100"/>
      <c r="AM2489" s="100"/>
      <c r="AN2489" s="100"/>
      <c r="AO2489" s="100"/>
      <c r="AP2489" s="100"/>
      <c r="AQ2489" s="100"/>
      <c r="AR2489" s="100"/>
      <c r="AS2489" s="100"/>
      <c r="AT2489" s="100"/>
      <c r="AU2489" s="100"/>
      <c r="AV2489" s="100"/>
      <c r="AW2489" s="100"/>
      <c r="AX2489" s="100"/>
      <c r="AY2489" s="100"/>
    </row>
    <row r="2490" spans="37:51">
      <c r="AK2490" s="100"/>
      <c r="AL2490" s="100"/>
      <c r="AM2490" s="100"/>
      <c r="AN2490" s="100"/>
      <c r="AO2490" s="100"/>
      <c r="AP2490" s="100"/>
      <c r="AQ2490" s="100"/>
      <c r="AR2490" s="100"/>
      <c r="AS2490" s="100"/>
      <c r="AT2490" s="100"/>
      <c r="AU2490" s="100"/>
      <c r="AV2490" s="100"/>
      <c r="AW2490" s="100"/>
      <c r="AX2490" s="100"/>
      <c r="AY2490" s="100"/>
    </row>
    <row r="2491" spans="37:51">
      <c r="AK2491" s="100"/>
      <c r="AL2491" s="100"/>
      <c r="AM2491" s="100"/>
      <c r="AN2491" s="100"/>
      <c r="AO2491" s="100"/>
      <c r="AP2491" s="100"/>
      <c r="AQ2491" s="100"/>
      <c r="AR2491" s="100"/>
      <c r="AS2491" s="100"/>
      <c r="AT2491" s="100"/>
      <c r="AU2491" s="100"/>
      <c r="AV2491" s="100"/>
      <c r="AW2491" s="100"/>
      <c r="AX2491" s="100"/>
      <c r="AY2491" s="100"/>
    </row>
    <row r="2492" spans="37:51">
      <c r="AK2492" s="100"/>
      <c r="AL2492" s="100"/>
      <c r="AM2492" s="100"/>
      <c r="AN2492" s="100"/>
      <c r="AO2492" s="100"/>
      <c r="AP2492" s="100"/>
      <c r="AQ2492" s="100"/>
      <c r="AR2492" s="100"/>
      <c r="AS2492" s="100"/>
      <c r="AT2492" s="100"/>
      <c r="AU2492" s="100"/>
      <c r="AV2492" s="100"/>
      <c r="AW2492" s="100"/>
      <c r="AX2492" s="100"/>
      <c r="AY2492" s="100"/>
    </row>
    <row r="2493" spans="37:51">
      <c r="AK2493" s="100"/>
      <c r="AL2493" s="100"/>
      <c r="AM2493" s="100"/>
      <c r="AN2493" s="100"/>
      <c r="AO2493" s="100"/>
      <c r="AP2493" s="100"/>
      <c r="AQ2493" s="100"/>
      <c r="AR2493" s="100"/>
      <c r="AS2493" s="100"/>
      <c r="AT2493" s="100"/>
      <c r="AU2493" s="100"/>
      <c r="AV2493" s="100"/>
      <c r="AW2493" s="100"/>
      <c r="AX2493" s="100"/>
      <c r="AY2493" s="100"/>
    </row>
    <row r="2494" spans="37:51">
      <c r="AK2494" s="100"/>
      <c r="AL2494" s="100"/>
      <c r="AM2494" s="100"/>
      <c r="AN2494" s="100"/>
      <c r="AO2494" s="100"/>
      <c r="AP2494" s="100"/>
      <c r="AQ2494" s="100"/>
      <c r="AR2494" s="100"/>
      <c r="AS2494" s="100"/>
      <c r="AT2494" s="100"/>
      <c r="AU2494" s="100"/>
      <c r="AV2494" s="100"/>
      <c r="AW2494" s="100"/>
      <c r="AX2494" s="100"/>
      <c r="AY2494" s="100"/>
    </row>
    <row r="2495" spans="37:51">
      <c r="AK2495" s="100"/>
      <c r="AL2495" s="100"/>
      <c r="AM2495" s="100"/>
      <c r="AN2495" s="100"/>
      <c r="AO2495" s="100"/>
      <c r="AP2495" s="100"/>
      <c r="AQ2495" s="100"/>
      <c r="AR2495" s="100"/>
      <c r="AS2495" s="100"/>
      <c r="AT2495" s="100"/>
      <c r="AU2495" s="100"/>
      <c r="AV2495" s="100"/>
      <c r="AW2495" s="100"/>
      <c r="AX2495" s="100"/>
      <c r="AY2495" s="100"/>
    </row>
    <row r="2496" spans="37:51">
      <c r="AK2496" s="100"/>
      <c r="AL2496" s="100"/>
      <c r="AM2496" s="100"/>
      <c r="AN2496" s="100"/>
      <c r="AO2496" s="100"/>
      <c r="AP2496" s="100"/>
      <c r="AQ2496" s="100"/>
      <c r="AR2496" s="100"/>
      <c r="AS2496" s="100"/>
      <c r="AT2496" s="100"/>
      <c r="AU2496" s="100"/>
      <c r="AV2496" s="100"/>
      <c r="AW2496" s="100"/>
      <c r="AX2496" s="100"/>
      <c r="AY2496" s="100"/>
    </row>
    <row r="2497" spans="37:51">
      <c r="AK2497" s="100"/>
      <c r="AL2497" s="100"/>
      <c r="AM2497" s="100"/>
      <c r="AN2497" s="100"/>
      <c r="AO2497" s="100"/>
      <c r="AP2497" s="100"/>
      <c r="AQ2497" s="100"/>
      <c r="AR2497" s="100"/>
      <c r="AS2497" s="100"/>
      <c r="AT2497" s="100"/>
      <c r="AU2497" s="100"/>
      <c r="AV2497" s="100"/>
      <c r="AW2497" s="100"/>
      <c r="AX2497" s="100"/>
      <c r="AY2497" s="100"/>
    </row>
    <row r="2498" spans="37:51">
      <c r="AK2498" s="100"/>
      <c r="AL2498" s="100"/>
      <c r="AM2498" s="100"/>
      <c r="AN2498" s="100"/>
      <c r="AO2498" s="100"/>
      <c r="AP2498" s="100"/>
      <c r="AQ2498" s="100"/>
      <c r="AR2498" s="100"/>
      <c r="AS2498" s="100"/>
      <c r="AT2498" s="100"/>
      <c r="AU2498" s="100"/>
      <c r="AV2498" s="100"/>
      <c r="AW2498" s="100"/>
      <c r="AX2498" s="100"/>
      <c r="AY2498" s="100"/>
    </row>
    <row r="2499" spans="37:51">
      <c r="AK2499" s="100"/>
      <c r="AL2499" s="100"/>
      <c r="AM2499" s="100"/>
      <c r="AN2499" s="100"/>
      <c r="AO2499" s="100"/>
      <c r="AP2499" s="100"/>
      <c r="AQ2499" s="100"/>
      <c r="AR2499" s="100"/>
      <c r="AS2499" s="100"/>
      <c r="AT2499" s="100"/>
      <c r="AU2499" s="100"/>
      <c r="AV2499" s="100"/>
      <c r="AW2499" s="100"/>
      <c r="AX2499" s="100"/>
      <c r="AY2499" s="100"/>
    </row>
    <row r="2500" spans="37:51">
      <c r="AK2500" s="100"/>
      <c r="AL2500" s="100"/>
      <c r="AM2500" s="100"/>
      <c r="AN2500" s="100"/>
      <c r="AO2500" s="100"/>
      <c r="AP2500" s="100"/>
      <c r="AQ2500" s="100"/>
      <c r="AR2500" s="100"/>
      <c r="AS2500" s="100"/>
      <c r="AT2500" s="100"/>
      <c r="AU2500" s="100"/>
      <c r="AV2500" s="100"/>
      <c r="AW2500" s="100"/>
      <c r="AX2500" s="100"/>
      <c r="AY2500" s="100"/>
    </row>
    <row r="2501" spans="37:51">
      <c r="AK2501" s="100"/>
      <c r="AL2501" s="100"/>
      <c r="AM2501" s="100"/>
      <c r="AN2501" s="100"/>
      <c r="AO2501" s="100"/>
      <c r="AP2501" s="100"/>
      <c r="AQ2501" s="100"/>
      <c r="AR2501" s="100"/>
      <c r="AS2501" s="100"/>
      <c r="AT2501" s="100"/>
      <c r="AU2501" s="100"/>
      <c r="AV2501" s="100"/>
      <c r="AW2501" s="100"/>
      <c r="AX2501" s="100"/>
      <c r="AY2501" s="100"/>
    </row>
    <row r="2502" spans="37:51">
      <c r="AK2502" s="100"/>
      <c r="AL2502" s="100"/>
      <c r="AM2502" s="100"/>
      <c r="AN2502" s="100"/>
      <c r="AO2502" s="100"/>
      <c r="AP2502" s="100"/>
      <c r="AQ2502" s="100"/>
      <c r="AR2502" s="100"/>
      <c r="AS2502" s="100"/>
      <c r="AT2502" s="100"/>
      <c r="AU2502" s="100"/>
      <c r="AV2502" s="100"/>
      <c r="AW2502" s="100"/>
      <c r="AX2502" s="100"/>
      <c r="AY2502" s="100"/>
    </row>
    <row r="2503" spans="37:51">
      <c r="AK2503" s="100"/>
      <c r="AL2503" s="100"/>
      <c r="AM2503" s="100"/>
      <c r="AN2503" s="100"/>
      <c r="AO2503" s="100"/>
      <c r="AP2503" s="100"/>
      <c r="AQ2503" s="100"/>
      <c r="AR2503" s="100"/>
      <c r="AS2503" s="100"/>
      <c r="AT2503" s="100"/>
      <c r="AU2503" s="100"/>
      <c r="AV2503" s="100"/>
      <c r="AW2503" s="100"/>
      <c r="AX2503" s="100"/>
      <c r="AY2503" s="100"/>
    </row>
    <row r="2504" spans="37:51">
      <c r="AK2504" s="100"/>
      <c r="AL2504" s="100"/>
      <c r="AM2504" s="100"/>
      <c r="AN2504" s="100"/>
      <c r="AO2504" s="100"/>
      <c r="AP2504" s="100"/>
      <c r="AQ2504" s="100"/>
      <c r="AR2504" s="100"/>
      <c r="AS2504" s="100"/>
      <c r="AT2504" s="100"/>
      <c r="AU2504" s="100"/>
      <c r="AV2504" s="100"/>
      <c r="AW2504" s="100"/>
      <c r="AX2504" s="100"/>
      <c r="AY2504" s="100"/>
    </row>
    <row r="2505" spans="37:51">
      <c r="AK2505" s="100"/>
      <c r="AL2505" s="100"/>
      <c r="AM2505" s="100"/>
      <c r="AN2505" s="100"/>
      <c r="AO2505" s="100"/>
      <c r="AP2505" s="100"/>
      <c r="AQ2505" s="100"/>
      <c r="AR2505" s="100"/>
      <c r="AS2505" s="100"/>
      <c r="AT2505" s="100"/>
      <c r="AU2505" s="100"/>
      <c r="AV2505" s="100"/>
      <c r="AW2505" s="100"/>
      <c r="AX2505" s="100"/>
      <c r="AY2505" s="100"/>
    </row>
    <row r="2506" spans="37:51">
      <c r="AK2506" s="100"/>
      <c r="AL2506" s="100"/>
      <c r="AM2506" s="100"/>
      <c r="AN2506" s="100"/>
      <c r="AO2506" s="100"/>
      <c r="AP2506" s="100"/>
      <c r="AQ2506" s="100"/>
      <c r="AR2506" s="100"/>
      <c r="AS2506" s="100"/>
      <c r="AT2506" s="100"/>
      <c r="AU2506" s="100"/>
      <c r="AV2506" s="100"/>
      <c r="AW2506" s="100"/>
      <c r="AX2506" s="100"/>
      <c r="AY2506" s="100"/>
    </row>
    <row r="2507" spans="37:51">
      <c r="AK2507" s="100"/>
      <c r="AL2507" s="100"/>
      <c r="AM2507" s="100"/>
      <c r="AN2507" s="100"/>
      <c r="AO2507" s="100"/>
      <c r="AP2507" s="100"/>
      <c r="AQ2507" s="100"/>
      <c r="AR2507" s="100"/>
      <c r="AS2507" s="100"/>
      <c r="AT2507" s="100"/>
      <c r="AU2507" s="100"/>
      <c r="AV2507" s="100"/>
      <c r="AW2507" s="100"/>
      <c r="AX2507" s="100"/>
      <c r="AY2507" s="100"/>
    </row>
    <row r="2508" spans="37:51">
      <c r="AK2508" s="100"/>
      <c r="AL2508" s="100"/>
      <c r="AM2508" s="100"/>
      <c r="AN2508" s="100"/>
      <c r="AO2508" s="100"/>
      <c r="AP2508" s="100"/>
      <c r="AQ2508" s="100"/>
      <c r="AR2508" s="100"/>
      <c r="AS2508" s="100"/>
      <c r="AT2508" s="100"/>
      <c r="AU2508" s="100"/>
      <c r="AV2508" s="100"/>
      <c r="AW2508" s="100"/>
      <c r="AX2508" s="100"/>
      <c r="AY2508" s="100"/>
    </row>
    <row r="2509" spans="37:51">
      <c r="AK2509" s="100"/>
      <c r="AL2509" s="100"/>
      <c r="AM2509" s="100"/>
      <c r="AN2509" s="100"/>
      <c r="AO2509" s="100"/>
      <c r="AP2509" s="100"/>
      <c r="AQ2509" s="100"/>
      <c r="AR2509" s="100"/>
      <c r="AS2509" s="100"/>
      <c r="AT2509" s="100"/>
      <c r="AU2509" s="100"/>
      <c r="AV2509" s="100"/>
      <c r="AW2509" s="100"/>
      <c r="AX2509" s="100"/>
      <c r="AY2509" s="100"/>
    </row>
    <row r="2510" spans="37:51">
      <c r="AK2510" s="100"/>
      <c r="AL2510" s="100"/>
      <c r="AM2510" s="100"/>
      <c r="AN2510" s="100"/>
      <c r="AO2510" s="100"/>
      <c r="AP2510" s="100"/>
      <c r="AQ2510" s="100"/>
      <c r="AR2510" s="100"/>
      <c r="AS2510" s="100"/>
      <c r="AT2510" s="100"/>
      <c r="AU2510" s="100"/>
      <c r="AV2510" s="100"/>
      <c r="AW2510" s="100"/>
      <c r="AX2510" s="100"/>
      <c r="AY2510" s="100"/>
    </row>
    <row r="2511" spans="37:51">
      <c r="AK2511" s="100"/>
      <c r="AL2511" s="100"/>
      <c r="AM2511" s="100"/>
      <c r="AN2511" s="100"/>
      <c r="AO2511" s="100"/>
      <c r="AP2511" s="100"/>
      <c r="AQ2511" s="100"/>
      <c r="AR2511" s="100"/>
      <c r="AS2511" s="100"/>
      <c r="AT2511" s="100"/>
      <c r="AU2511" s="100"/>
      <c r="AV2511" s="100"/>
      <c r="AW2511" s="100"/>
      <c r="AX2511" s="100"/>
      <c r="AY2511" s="100"/>
    </row>
    <row r="2512" spans="37:51">
      <c r="AK2512" s="100"/>
      <c r="AL2512" s="100"/>
      <c r="AM2512" s="100"/>
      <c r="AN2512" s="100"/>
      <c r="AO2512" s="100"/>
      <c r="AP2512" s="100"/>
      <c r="AQ2512" s="100"/>
      <c r="AR2512" s="100"/>
      <c r="AS2512" s="100"/>
      <c r="AT2512" s="100"/>
      <c r="AU2512" s="100"/>
      <c r="AV2512" s="100"/>
      <c r="AW2512" s="100"/>
      <c r="AX2512" s="100"/>
      <c r="AY2512" s="100"/>
    </row>
    <row r="2513" spans="37:51">
      <c r="AK2513" s="100"/>
      <c r="AL2513" s="100"/>
      <c r="AM2513" s="100"/>
      <c r="AN2513" s="100"/>
      <c r="AO2513" s="100"/>
      <c r="AP2513" s="100"/>
      <c r="AQ2513" s="100"/>
      <c r="AR2513" s="100"/>
      <c r="AS2513" s="100"/>
      <c r="AT2513" s="100"/>
      <c r="AU2513" s="100"/>
      <c r="AV2513" s="100"/>
      <c r="AW2513" s="100"/>
      <c r="AX2513" s="100"/>
      <c r="AY2513" s="100"/>
    </row>
    <row r="2514" spans="37:51">
      <c r="AK2514" s="100"/>
      <c r="AL2514" s="100"/>
      <c r="AM2514" s="100"/>
      <c r="AN2514" s="100"/>
      <c r="AO2514" s="100"/>
      <c r="AP2514" s="100"/>
      <c r="AQ2514" s="100"/>
      <c r="AR2514" s="100"/>
      <c r="AS2514" s="100"/>
      <c r="AT2514" s="100"/>
      <c r="AU2514" s="100"/>
      <c r="AV2514" s="100"/>
      <c r="AW2514" s="100"/>
      <c r="AX2514" s="100"/>
      <c r="AY2514" s="100"/>
    </row>
    <row r="2515" spans="37:51">
      <c r="AK2515" s="100"/>
      <c r="AL2515" s="100"/>
      <c r="AM2515" s="100"/>
      <c r="AN2515" s="100"/>
      <c r="AO2515" s="100"/>
      <c r="AP2515" s="100"/>
      <c r="AQ2515" s="100"/>
      <c r="AR2515" s="100"/>
      <c r="AS2515" s="100"/>
      <c r="AT2515" s="100"/>
      <c r="AU2515" s="100"/>
      <c r="AV2515" s="100"/>
      <c r="AW2515" s="100"/>
      <c r="AX2515" s="100"/>
      <c r="AY2515" s="100"/>
    </row>
    <row r="2516" spans="37:51">
      <c r="AK2516" s="100"/>
      <c r="AL2516" s="100"/>
      <c r="AM2516" s="100"/>
      <c r="AN2516" s="100"/>
      <c r="AO2516" s="100"/>
      <c r="AP2516" s="100"/>
      <c r="AQ2516" s="100"/>
      <c r="AR2516" s="100"/>
      <c r="AS2516" s="100"/>
      <c r="AT2516" s="100"/>
      <c r="AU2516" s="100"/>
      <c r="AV2516" s="100"/>
      <c r="AW2516" s="100"/>
      <c r="AX2516" s="100"/>
      <c r="AY2516" s="100"/>
    </row>
    <row r="2517" spans="37:51">
      <c r="AK2517" s="100"/>
      <c r="AL2517" s="100"/>
      <c r="AM2517" s="100"/>
      <c r="AN2517" s="100"/>
      <c r="AO2517" s="100"/>
      <c r="AP2517" s="100"/>
      <c r="AQ2517" s="100"/>
      <c r="AR2517" s="100"/>
      <c r="AS2517" s="100"/>
      <c r="AT2517" s="100"/>
      <c r="AU2517" s="100"/>
      <c r="AV2517" s="100"/>
      <c r="AW2517" s="100"/>
      <c r="AX2517" s="100"/>
      <c r="AY2517" s="100"/>
    </row>
    <row r="2518" spans="37:51">
      <c r="AK2518" s="100"/>
      <c r="AL2518" s="100"/>
      <c r="AM2518" s="100"/>
      <c r="AN2518" s="100"/>
      <c r="AO2518" s="100"/>
      <c r="AP2518" s="100"/>
      <c r="AQ2518" s="100"/>
      <c r="AR2518" s="100"/>
      <c r="AS2518" s="100"/>
      <c r="AT2518" s="100"/>
      <c r="AU2518" s="100"/>
      <c r="AV2518" s="100"/>
      <c r="AW2518" s="100"/>
      <c r="AX2518" s="100"/>
      <c r="AY2518" s="100"/>
    </row>
    <row r="2519" spans="37:51">
      <c r="AK2519" s="100"/>
      <c r="AL2519" s="100"/>
      <c r="AM2519" s="100"/>
      <c r="AN2519" s="100"/>
      <c r="AO2519" s="100"/>
      <c r="AP2519" s="100"/>
      <c r="AQ2519" s="100"/>
      <c r="AR2519" s="100"/>
      <c r="AS2519" s="100"/>
      <c r="AT2519" s="100"/>
      <c r="AU2519" s="100"/>
      <c r="AV2519" s="100"/>
      <c r="AW2519" s="100"/>
      <c r="AX2519" s="100"/>
      <c r="AY2519" s="100"/>
    </row>
    <row r="2520" spans="37:51">
      <c r="AK2520" s="100"/>
      <c r="AL2520" s="100"/>
      <c r="AM2520" s="100"/>
      <c r="AN2520" s="100"/>
      <c r="AO2520" s="100"/>
      <c r="AP2520" s="100"/>
      <c r="AQ2520" s="100"/>
      <c r="AR2520" s="100"/>
      <c r="AS2520" s="100"/>
      <c r="AT2520" s="100"/>
      <c r="AU2520" s="100"/>
      <c r="AV2520" s="100"/>
      <c r="AW2520" s="100"/>
      <c r="AX2520" s="100"/>
      <c r="AY2520" s="100"/>
    </row>
    <row r="2521" spans="37:51">
      <c r="AK2521" s="100"/>
      <c r="AL2521" s="100"/>
      <c r="AM2521" s="100"/>
      <c r="AN2521" s="100"/>
      <c r="AO2521" s="100"/>
      <c r="AP2521" s="100"/>
      <c r="AQ2521" s="100"/>
      <c r="AR2521" s="100"/>
      <c r="AS2521" s="100"/>
      <c r="AT2521" s="100"/>
      <c r="AU2521" s="100"/>
      <c r="AV2521" s="100"/>
      <c r="AW2521" s="100"/>
      <c r="AX2521" s="100"/>
      <c r="AY2521" s="100"/>
    </row>
    <row r="2522" spans="37:51">
      <c r="AK2522" s="100"/>
      <c r="AL2522" s="100"/>
      <c r="AM2522" s="100"/>
      <c r="AN2522" s="100"/>
      <c r="AO2522" s="100"/>
      <c r="AP2522" s="100"/>
      <c r="AQ2522" s="100"/>
      <c r="AR2522" s="100"/>
      <c r="AS2522" s="100"/>
      <c r="AT2522" s="100"/>
      <c r="AU2522" s="100"/>
      <c r="AV2522" s="100"/>
      <c r="AW2522" s="100"/>
      <c r="AX2522" s="100"/>
      <c r="AY2522" s="100"/>
    </row>
    <row r="2523" spans="37:51">
      <c r="AK2523" s="100"/>
      <c r="AL2523" s="100"/>
      <c r="AM2523" s="100"/>
      <c r="AN2523" s="100"/>
      <c r="AO2523" s="100"/>
      <c r="AP2523" s="100"/>
      <c r="AQ2523" s="100"/>
      <c r="AR2523" s="100"/>
      <c r="AS2523" s="100"/>
      <c r="AT2523" s="100"/>
      <c r="AU2523" s="100"/>
      <c r="AV2523" s="100"/>
      <c r="AW2523" s="100"/>
      <c r="AX2523" s="100"/>
      <c r="AY2523" s="100"/>
    </row>
    <row r="2524" spans="37:51">
      <c r="AK2524" s="100"/>
      <c r="AL2524" s="100"/>
      <c r="AM2524" s="100"/>
      <c r="AN2524" s="100"/>
      <c r="AO2524" s="100"/>
      <c r="AP2524" s="100"/>
      <c r="AQ2524" s="100"/>
      <c r="AR2524" s="100"/>
      <c r="AS2524" s="100"/>
      <c r="AT2524" s="100"/>
      <c r="AU2524" s="100"/>
      <c r="AV2524" s="100"/>
      <c r="AW2524" s="100"/>
      <c r="AX2524" s="100"/>
      <c r="AY2524" s="100"/>
    </row>
    <row r="2525" spans="37:51">
      <c r="AK2525" s="100"/>
      <c r="AL2525" s="100"/>
      <c r="AM2525" s="100"/>
      <c r="AN2525" s="100"/>
      <c r="AO2525" s="100"/>
      <c r="AP2525" s="100"/>
      <c r="AQ2525" s="100"/>
      <c r="AR2525" s="100"/>
      <c r="AS2525" s="100"/>
      <c r="AT2525" s="100"/>
      <c r="AU2525" s="100"/>
      <c r="AV2525" s="100"/>
      <c r="AW2525" s="100"/>
      <c r="AX2525" s="100"/>
      <c r="AY2525" s="100"/>
    </row>
    <row r="2526" spans="37:51">
      <c r="AK2526" s="100"/>
      <c r="AL2526" s="100"/>
      <c r="AM2526" s="100"/>
      <c r="AN2526" s="100"/>
      <c r="AO2526" s="100"/>
      <c r="AP2526" s="100"/>
      <c r="AQ2526" s="100"/>
      <c r="AR2526" s="100"/>
      <c r="AS2526" s="100"/>
      <c r="AT2526" s="100"/>
      <c r="AU2526" s="100"/>
      <c r="AV2526" s="100"/>
      <c r="AW2526" s="100"/>
      <c r="AX2526" s="100"/>
      <c r="AY2526" s="100"/>
    </row>
    <row r="2527" spans="37:51">
      <c r="AK2527" s="100"/>
      <c r="AL2527" s="100"/>
      <c r="AM2527" s="100"/>
      <c r="AN2527" s="100"/>
      <c r="AO2527" s="100"/>
      <c r="AP2527" s="100"/>
      <c r="AQ2527" s="100"/>
      <c r="AR2527" s="100"/>
      <c r="AS2527" s="100"/>
      <c r="AT2527" s="100"/>
      <c r="AU2527" s="100"/>
      <c r="AV2527" s="100"/>
      <c r="AW2527" s="100"/>
      <c r="AX2527" s="100"/>
      <c r="AY2527" s="100"/>
    </row>
    <row r="2528" spans="37:51">
      <c r="AK2528" s="100"/>
      <c r="AL2528" s="100"/>
      <c r="AM2528" s="100"/>
      <c r="AN2528" s="100"/>
      <c r="AO2528" s="100"/>
      <c r="AP2528" s="100"/>
      <c r="AQ2528" s="100"/>
      <c r="AR2528" s="100"/>
      <c r="AS2528" s="100"/>
      <c r="AT2528" s="100"/>
      <c r="AU2528" s="100"/>
      <c r="AV2528" s="100"/>
      <c r="AW2528" s="100"/>
      <c r="AX2528" s="100"/>
      <c r="AY2528" s="100"/>
    </row>
    <row r="2529" spans="37:51">
      <c r="AK2529" s="100"/>
      <c r="AL2529" s="100"/>
      <c r="AM2529" s="100"/>
      <c r="AN2529" s="100"/>
      <c r="AO2529" s="100"/>
      <c r="AP2529" s="100"/>
      <c r="AQ2529" s="100"/>
      <c r="AR2529" s="100"/>
      <c r="AS2529" s="100"/>
      <c r="AT2529" s="100"/>
      <c r="AU2529" s="100"/>
      <c r="AV2529" s="100"/>
      <c r="AW2529" s="100"/>
      <c r="AX2529" s="100"/>
      <c r="AY2529" s="100"/>
    </row>
    <row r="2530" spans="37:51">
      <c r="AK2530" s="100"/>
      <c r="AL2530" s="100"/>
      <c r="AM2530" s="100"/>
      <c r="AN2530" s="100"/>
      <c r="AO2530" s="100"/>
      <c r="AP2530" s="100"/>
      <c r="AQ2530" s="100"/>
      <c r="AR2530" s="100"/>
      <c r="AS2530" s="100"/>
      <c r="AT2530" s="100"/>
      <c r="AU2530" s="100"/>
      <c r="AV2530" s="100"/>
      <c r="AW2530" s="100"/>
      <c r="AX2530" s="100"/>
      <c r="AY2530" s="100"/>
    </row>
    <row r="2531" spans="37:51">
      <c r="AK2531" s="100"/>
      <c r="AL2531" s="100"/>
      <c r="AM2531" s="100"/>
      <c r="AN2531" s="100"/>
      <c r="AO2531" s="100"/>
      <c r="AP2531" s="100"/>
      <c r="AQ2531" s="100"/>
      <c r="AR2531" s="100"/>
      <c r="AS2531" s="100"/>
      <c r="AT2531" s="100"/>
      <c r="AU2531" s="100"/>
      <c r="AV2531" s="100"/>
      <c r="AW2531" s="100"/>
      <c r="AX2531" s="100"/>
      <c r="AY2531" s="100"/>
    </row>
    <row r="2532" spans="37:51">
      <c r="AK2532" s="100"/>
      <c r="AL2532" s="100"/>
      <c r="AM2532" s="100"/>
      <c r="AN2532" s="100"/>
      <c r="AO2532" s="100"/>
      <c r="AP2532" s="100"/>
      <c r="AQ2532" s="100"/>
      <c r="AR2532" s="100"/>
      <c r="AS2532" s="100"/>
      <c r="AT2532" s="100"/>
      <c r="AU2532" s="100"/>
      <c r="AV2532" s="100"/>
      <c r="AW2532" s="100"/>
      <c r="AX2532" s="100"/>
      <c r="AY2532" s="100"/>
    </row>
    <row r="2533" spans="37:51">
      <c r="AK2533" s="100"/>
      <c r="AL2533" s="100"/>
      <c r="AM2533" s="100"/>
      <c r="AN2533" s="100"/>
      <c r="AO2533" s="100"/>
      <c r="AP2533" s="100"/>
      <c r="AQ2533" s="100"/>
      <c r="AR2533" s="100"/>
      <c r="AS2533" s="100"/>
      <c r="AT2533" s="100"/>
      <c r="AU2533" s="100"/>
      <c r="AV2533" s="100"/>
      <c r="AW2533" s="100"/>
      <c r="AX2533" s="100"/>
      <c r="AY2533" s="100"/>
    </row>
    <row r="2534" spans="37:51">
      <c r="AK2534" s="100"/>
      <c r="AL2534" s="100"/>
      <c r="AM2534" s="100"/>
      <c r="AN2534" s="100"/>
      <c r="AO2534" s="100"/>
      <c r="AP2534" s="100"/>
      <c r="AQ2534" s="100"/>
      <c r="AR2534" s="100"/>
      <c r="AS2534" s="100"/>
      <c r="AT2534" s="100"/>
      <c r="AU2534" s="100"/>
      <c r="AV2534" s="100"/>
      <c r="AW2534" s="100"/>
      <c r="AX2534" s="100"/>
      <c r="AY2534" s="100"/>
    </row>
    <row r="2535" spans="37:51">
      <c r="AK2535" s="100"/>
      <c r="AL2535" s="100"/>
      <c r="AM2535" s="100"/>
      <c r="AN2535" s="100"/>
      <c r="AO2535" s="100"/>
      <c r="AP2535" s="100"/>
      <c r="AQ2535" s="100"/>
      <c r="AR2535" s="100"/>
      <c r="AS2535" s="100"/>
      <c r="AT2535" s="100"/>
      <c r="AU2535" s="100"/>
      <c r="AV2535" s="100"/>
      <c r="AW2535" s="100"/>
      <c r="AX2535" s="100"/>
      <c r="AY2535" s="100"/>
    </row>
    <row r="2536" spans="37:51">
      <c r="AK2536" s="100"/>
      <c r="AL2536" s="100"/>
      <c r="AM2536" s="100"/>
      <c r="AN2536" s="100"/>
      <c r="AO2536" s="100"/>
      <c r="AP2536" s="100"/>
      <c r="AQ2536" s="100"/>
      <c r="AR2536" s="100"/>
      <c r="AS2536" s="100"/>
      <c r="AT2536" s="100"/>
      <c r="AU2536" s="100"/>
      <c r="AV2536" s="100"/>
      <c r="AW2536" s="100"/>
      <c r="AX2536" s="100"/>
      <c r="AY2536" s="100"/>
    </row>
    <row r="2537" spans="37:51">
      <c r="AK2537" s="100"/>
      <c r="AL2537" s="100"/>
      <c r="AM2537" s="100"/>
      <c r="AN2537" s="100"/>
      <c r="AO2537" s="100"/>
      <c r="AP2537" s="100"/>
      <c r="AQ2537" s="100"/>
      <c r="AR2537" s="100"/>
      <c r="AS2537" s="100"/>
      <c r="AT2537" s="100"/>
      <c r="AU2537" s="100"/>
      <c r="AV2537" s="100"/>
      <c r="AW2537" s="100"/>
      <c r="AX2537" s="100"/>
      <c r="AY2537" s="100"/>
    </row>
    <row r="2538" spans="37:51">
      <c r="AK2538" s="100"/>
      <c r="AL2538" s="100"/>
      <c r="AM2538" s="100"/>
      <c r="AN2538" s="100"/>
      <c r="AO2538" s="100"/>
      <c r="AP2538" s="100"/>
      <c r="AQ2538" s="100"/>
      <c r="AR2538" s="100"/>
      <c r="AS2538" s="100"/>
      <c r="AT2538" s="100"/>
      <c r="AU2538" s="100"/>
      <c r="AV2538" s="100"/>
      <c r="AW2538" s="100"/>
      <c r="AX2538" s="100"/>
      <c r="AY2538" s="100"/>
    </row>
    <row r="2539" spans="37:51">
      <c r="AK2539" s="100"/>
      <c r="AL2539" s="100"/>
      <c r="AM2539" s="100"/>
      <c r="AN2539" s="100"/>
      <c r="AO2539" s="100"/>
      <c r="AP2539" s="100"/>
      <c r="AQ2539" s="100"/>
      <c r="AR2539" s="100"/>
      <c r="AS2539" s="100"/>
      <c r="AT2539" s="100"/>
      <c r="AU2539" s="100"/>
      <c r="AV2539" s="100"/>
      <c r="AW2539" s="100"/>
      <c r="AX2539" s="100"/>
      <c r="AY2539" s="100"/>
    </row>
    <row r="2540" spans="37:51">
      <c r="AK2540" s="100"/>
      <c r="AL2540" s="100"/>
      <c r="AM2540" s="100"/>
      <c r="AN2540" s="100"/>
      <c r="AO2540" s="100"/>
      <c r="AP2540" s="100"/>
      <c r="AQ2540" s="100"/>
      <c r="AR2540" s="100"/>
      <c r="AS2540" s="100"/>
      <c r="AT2540" s="100"/>
      <c r="AU2540" s="100"/>
      <c r="AV2540" s="100"/>
      <c r="AW2540" s="100"/>
      <c r="AX2540" s="100"/>
      <c r="AY2540" s="100"/>
    </row>
    <row r="2541" spans="37:51">
      <c r="AK2541" s="100"/>
      <c r="AL2541" s="100"/>
      <c r="AM2541" s="100"/>
      <c r="AN2541" s="100"/>
      <c r="AO2541" s="100"/>
      <c r="AP2541" s="100"/>
      <c r="AQ2541" s="100"/>
      <c r="AR2541" s="100"/>
      <c r="AS2541" s="100"/>
      <c r="AT2541" s="100"/>
      <c r="AU2541" s="100"/>
      <c r="AV2541" s="100"/>
      <c r="AW2541" s="100"/>
      <c r="AX2541" s="100"/>
      <c r="AY2541" s="100"/>
    </row>
    <row r="2542" spans="37:51">
      <c r="AK2542" s="100"/>
      <c r="AL2542" s="100"/>
      <c r="AM2542" s="100"/>
      <c r="AN2542" s="100"/>
      <c r="AO2542" s="100"/>
      <c r="AP2542" s="100"/>
      <c r="AQ2542" s="100"/>
      <c r="AR2542" s="100"/>
      <c r="AS2542" s="100"/>
      <c r="AT2542" s="100"/>
      <c r="AU2542" s="100"/>
      <c r="AV2542" s="100"/>
      <c r="AW2542" s="100"/>
      <c r="AX2542" s="100"/>
      <c r="AY2542" s="100"/>
    </row>
    <row r="2543" spans="37:51">
      <c r="AK2543" s="100"/>
      <c r="AL2543" s="100"/>
      <c r="AM2543" s="100"/>
      <c r="AN2543" s="100"/>
      <c r="AO2543" s="100"/>
      <c r="AP2543" s="100"/>
      <c r="AQ2543" s="100"/>
      <c r="AR2543" s="100"/>
      <c r="AS2543" s="100"/>
      <c r="AT2543" s="100"/>
      <c r="AU2543" s="100"/>
      <c r="AV2543" s="100"/>
      <c r="AW2543" s="100"/>
      <c r="AX2543" s="100"/>
      <c r="AY2543" s="100"/>
    </row>
    <row r="2544" spans="37:51">
      <c r="AK2544" s="100"/>
      <c r="AL2544" s="100"/>
      <c r="AM2544" s="100"/>
      <c r="AN2544" s="100"/>
      <c r="AO2544" s="100"/>
      <c r="AP2544" s="100"/>
      <c r="AQ2544" s="100"/>
      <c r="AR2544" s="100"/>
      <c r="AS2544" s="100"/>
      <c r="AT2544" s="100"/>
      <c r="AU2544" s="100"/>
      <c r="AV2544" s="100"/>
      <c r="AW2544" s="100"/>
      <c r="AX2544" s="100"/>
      <c r="AY2544" s="100"/>
    </row>
    <row r="2545" spans="37:51">
      <c r="AK2545" s="100"/>
      <c r="AL2545" s="100"/>
      <c r="AM2545" s="100"/>
      <c r="AN2545" s="100"/>
      <c r="AO2545" s="100"/>
      <c r="AP2545" s="100"/>
      <c r="AQ2545" s="100"/>
      <c r="AR2545" s="100"/>
      <c r="AS2545" s="100"/>
      <c r="AT2545" s="100"/>
      <c r="AU2545" s="100"/>
      <c r="AV2545" s="100"/>
      <c r="AW2545" s="100"/>
      <c r="AX2545" s="100"/>
      <c r="AY2545" s="100"/>
    </row>
    <row r="2546" spans="37:51">
      <c r="AK2546" s="100"/>
      <c r="AL2546" s="100"/>
      <c r="AM2546" s="100"/>
      <c r="AN2546" s="100"/>
      <c r="AO2546" s="100"/>
      <c r="AP2546" s="100"/>
      <c r="AQ2546" s="100"/>
      <c r="AR2546" s="100"/>
      <c r="AS2546" s="100"/>
      <c r="AT2546" s="100"/>
      <c r="AU2546" s="100"/>
      <c r="AV2546" s="100"/>
      <c r="AW2546" s="100"/>
      <c r="AX2546" s="100"/>
      <c r="AY2546" s="100"/>
    </row>
    <row r="2547" spans="37:51">
      <c r="AK2547" s="100"/>
      <c r="AL2547" s="100"/>
      <c r="AM2547" s="100"/>
      <c r="AN2547" s="100"/>
      <c r="AO2547" s="100"/>
      <c r="AP2547" s="100"/>
      <c r="AQ2547" s="100"/>
      <c r="AR2547" s="100"/>
      <c r="AS2547" s="100"/>
      <c r="AT2547" s="100"/>
      <c r="AU2547" s="100"/>
      <c r="AV2547" s="100"/>
      <c r="AW2547" s="100"/>
      <c r="AX2547" s="100"/>
      <c r="AY2547" s="100"/>
    </row>
    <row r="2548" spans="37:51">
      <c r="AK2548" s="100"/>
      <c r="AL2548" s="100"/>
      <c r="AM2548" s="100"/>
      <c r="AN2548" s="100"/>
      <c r="AO2548" s="100"/>
      <c r="AP2548" s="100"/>
      <c r="AQ2548" s="100"/>
      <c r="AR2548" s="100"/>
      <c r="AS2548" s="100"/>
      <c r="AT2548" s="100"/>
      <c r="AU2548" s="100"/>
      <c r="AV2548" s="100"/>
      <c r="AW2548" s="100"/>
      <c r="AX2548" s="100"/>
      <c r="AY2548" s="100"/>
    </row>
    <row r="2549" spans="37:51">
      <c r="AK2549" s="100"/>
      <c r="AL2549" s="100"/>
      <c r="AM2549" s="100"/>
      <c r="AN2549" s="100"/>
      <c r="AO2549" s="100"/>
      <c r="AP2549" s="100"/>
      <c r="AQ2549" s="100"/>
      <c r="AR2549" s="100"/>
      <c r="AS2549" s="100"/>
      <c r="AT2549" s="100"/>
      <c r="AU2549" s="100"/>
      <c r="AV2549" s="100"/>
      <c r="AW2549" s="100"/>
      <c r="AX2549" s="100"/>
      <c r="AY2549" s="100"/>
    </row>
    <row r="2550" spans="37:51">
      <c r="AK2550" s="100"/>
      <c r="AL2550" s="100"/>
      <c r="AM2550" s="100"/>
      <c r="AN2550" s="100"/>
      <c r="AO2550" s="100"/>
      <c r="AP2550" s="100"/>
      <c r="AQ2550" s="100"/>
      <c r="AR2550" s="100"/>
      <c r="AS2550" s="100"/>
      <c r="AT2550" s="100"/>
      <c r="AU2550" s="100"/>
      <c r="AV2550" s="100"/>
      <c r="AW2550" s="100"/>
      <c r="AX2550" s="100"/>
      <c r="AY2550" s="100"/>
    </row>
    <row r="2551" spans="37:51">
      <c r="AK2551" s="100"/>
      <c r="AL2551" s="100"/>
      <c r="AM2551" s="100"/>
      <c r="AN2551" s="100"/>
      <c r="AO2551" s="100"/>
      <c r="AP2551" s="100"/>
      <c r="AQ2551" s="100"/>
      <c r="AR2551" s="100"/>
      <c r="AS2551" s="100"/>
      <c r="AT2551" s="100"/>
      <c r="AU2551" s="100"/>
      <c r="AV2551" s="100"/>
      <c r="AW2551" s="100"/>
      <c r="AX2551" s="100"/>
      <c r="AY2551" s="100"/>
    </row>
    <row r="2552" spans="37:51">
      <c r="AK2552" s="100"/>
      <c r="AL2552" s="100"/>
      <c r="AM2552" s="100"/>
      <c r="AN2552" s="100"/>
      <c r="AO2552" s="100"/>
      <c r="AP2552" s="100"/>
      <c r="AQ2552" s="100"/>
      <c r="AR2552" s="100"/>
      <c r="AS2552" s="100"/>
      <c r="AT2552" s="100"/>
      <c r="AU2552" s="100"/>
      <c r="AV2552" s="100"/>
      <c r="AW2552" s="100"/>
      <c r="AX2552" s="100"/>
      <c r="AY2552" s="100"/>
    </row>
    <row r="2553" spans="37:51">
      <c r="AK2553" s="100"/>
      <c r="AL2553" s="100"/>
      <c r="AM2553" s="100"/>
      <c r="AN2553" s="100"/>
      <c r="AO2553" s="100"/>
      <c r="AP2553" s="100"/>
      <c r="AQ2553" s="100"/>
      <c r="AR2553" s="100"/>
      <c r="AS2553" s="100"/>
      <c r="AT2553" s="100"/>
      <c r="AU2553" s="100"/>
      <c r="AV2553" s="100"/>
      <c r="AW2553" s="100"/>
      <c r="AX2553" s="100"/>
      <c r="AY2553" s="100"/>
    </row>
    <row r="2554" spans="37:51">
      <c r="AK2554" s="100"/>
      <c r="AL2554" s="100"/>
      <c r="AM2554" s="100"/>
      <c r="AN2554" s="100"/>
      <c r="AO2554" s="100"/>
      <c r="AP2554" s="100"/>
      <c r="AQ2554" s="100"/>
      <c r="AR2554" s="100"/>
      <c r="AS2554" s="100"/>
      <c r="AT2554" s="100"/>
      <c r="AU2554" s="100"/>
      <c r="AV2554" s="100"/>
      <c r="AW2554" s="100"/>
      <c r="AX2554" s="100"/>
      <c r="AY2554" s="100"/>
    </row>
    <row r="2555" spans="37:51">
      <c r="AK2555" s="100"/>
      <c r="AL2555" s="100"/>
      <c r="AM2555" s="100"/>
      <c r="AN2555" s="100"/>
      <c r="AO2555" s="100"/>
      <c r="AP2555" s="100"/>
      <c r="AQ2555" s="100"/>
      <c r="AR2555" s="100"/>
      <c r="AS2555" s="100"/>
      <c r="AT2555" s="100"/>
      <c r="AU2555" s="100"/>
      <c r="AV2555" s="100"/>
      <c r="AW2555" s="100"/>
      <c r="AX2555" s="100"/>
      <c r="AY2555" s="100"/>
    </row>
    <row r="2556" spans="37:51">
      <c r="AK2556" s="100"/>
      <c r="AL2556" s="100"/>
      <c r="AM2556" s="100"/>
      <c r="AN2556" s="100"/>
      <c r="AO2556" s="100"/>
      <c r="AP2556" s="100"/>
      <c r="AQ2556" s="100"/>
      <c r="AR2556" s="100"/>
      <c r="AS2556" s="100"/>
      <c r="AT2556" s="100"/>
      <c r="AU2556" s="100"/>
      <c r="AV2556" s="100"/>
      <c r="AW2556" s="100"/>
      <c r="AX2556" s="100"/>
      <c r="AY2556" s="100"/>
    </row>
    <row r="2557" spans="37:51">
      <c r="AK2557" s="100"/>
      <c r="AL2557" s="100"/>
      <c r="AM2557" s="100"/>
      <c r="AN2557" s="100"/>
      <c r="AO2557" s="100"/>
      <c r="AP2557" s="100"/>
      <c r="AQ2557" s="100"/>
      <c r="AR2557" s="100"/>
      <c r="AS2557" s="100"/>
      <c r="AT2557" s="100"/>
      <c r="AU2557" s="100"/>
      <c r="AV2557" s="100"/>
      <c r="AW2557" s="100"/>
      <c r="AX2557" s="100"/>
      <c r="AY2557" s="100"/>
    </row>
    <row r="2558" spans="37:51">
      <c r="AK2558" s="100"/>
      <c r="AL2558" s="100"/>
      <c r="AM2558" s="100"/>
      <c r="AN2558" s="100"/>
      <c r="AO2558" s="100"/>
      <c r="AP2558" s="100"/>
      <c r="AQ2558" s="100"/>
      <c r="AR2558" s="100"/>
      <c r="AS2558" s="100"/>
      <c r="AT2558" s="100"/>
      <c r="AU2558" s="100"/>
      <c r="AV2558" s="100"/>
      <c r="AW2558" s="100"/>
      <c r="AX2558" s="100"/>
      <c r="AY2558" s="100"/>
    </row>
    <row r="2559" spans="37:51">
      <c r="AK2559" s="100"/>
      <c r="AL2559" s="100"/>
      <c r="AM2559" s="100"/>
      <c r="AN2559" s="100"/>
      <c r="AO2559" s="100"/>
      <c r="AP2559" s="100"/>
      <c r="AQ2559" s="100"/>
      <c r="AR2559" s="100"/>
      <c r="AS2559" s="100"/>
      <c r="AT2559" s="100"/>
      <c r="AU2559" s="100"/>
      <c r="AV2559" s="100"/>
      <c r="AW2559" s="100"/>
      <c r="AX2559" s="100"/>
      <c r="AY2559" s="100"/>
    </row>
    <row r="2560" spans="37:51">
      <c r="AK2560" s="100"/>
      <c r="AL2560" s="100"/>
      <c r="AM2560" s="100"/>
      <c r="AN2560" s="100"/>
      <c r="AO2560" s="100"/>
      <c r="AP2560" s="100"/>
      <c r="AQ2560" s="100"/>
      <c r="AR2560" s="100"/>
      <c r="AS2560" s="100"/>
      <c r="AT2560" s="100"/>
      <c r="AU2560" s="100"/>
      <c r="AV2560" s="100"/>
      <c r="AW2560" s="100"/>
      <c r="AX2560" s="100"/>
      <c r="AY2560" s="100"/>
    </row>
    <row r="2561" spans="37:51">
      <c r="AK2561" s="100"/>
      <c r="AL2561" s="100"/>
      <c r="AM2561" s="100"/>
      <c r="AN2561" s="100"/>
      <c r="AO2561" s="100"/>
      <c r="AP2561" s="100"/>
      <c r="AQ2561" s="100"/>
      <c r="AR2561" s="100"/>
      <c r="AS2561" s="100"/>
      <c r="AT2561" s="100"/>
      <c r="AU2561" s="100"/>
      <c r="AV2561" s="100"/>
      <c r="AW2561" s="100"/>
      <c r="AX2561" s="100"/>
      <c r="AY2561" s="100"/>
    </row>
    <row r="2562" spans="37:51">
      <c r="AK2562" s="100"/>
      <c r="AL2562" s="100"/>
      <c r="AM2562" s="100"/>
      <c r="AN2562" s="100"/>
      <c r="AO2562" s="100"/>
      <c r="AP2562" s="100"/>
      <c r="AQ2562" s="100"/>
      <c r="AR2562" s="100"/>
      <c r="AS2562" s="100"/>
      <c r="AT2562" s="100"/>
      <c r="AU2562" s="100"/>
      <c r="AV2562" s="100"/>
      <c r="AW2562" s="100"/>
      <c r="AX2562" s="100"/>
      <c r="AY2562" s="100"/>
    </row>
    <row r="2563" spans="37:51">
      <c r="AK2563" s="100"/>
      <c r="AL2563" s="100"/>
      <c r="AM2563" s="100"/>
      <c r="AN2563" s="100"/>
      <c r="AO2563" s="100"/>
      <c r="AP2563" s="100"/>
      <c r="AQ2563" s="100"/>
      <c r="AR2563" s="100"/>
      <c r="AS2563" s="100"/>
      <c r="AT2563" s="100"/>
      <c r="AU2563" s="100"/>
      <c r="AV2563" s="100"/>
      <c r="AW2563" s="100"/>
      <c r="AX2563" s="100"/>
      <c r="AY2563" s="100"/>
    </row>
    <row r="2564" spans="37:51">
      <c r="AK2564" s="100"/>
      <c r="AL2564" s="100"/>
      <c r="AM2564" s="100"/>
      <c r="AN2564" s="100"/>
      <c r="AO2564" s="100"/>
      <c r="AP2564" s="100"/>
      <c r="AQ2564" s="100"/>
      <c r="AR2564" s="100"/>
      <c r="AS2564" s="100"/>
      <c r="AT2564" s="100"/>
      <c r="AU2564" s="100"/>
      <c r="AV2564" s="100"/>
      <c r="AW2564" s="100"/>
      <c r="AX2564" s="100"/>
      <c r="AY2564" s="100"/>
    </row>
    <row r="2565" spans="37:51">
      <c r="AK2565" s="100"/>
      <c r="AL2565" s="100"/>
      <c r="AM2565" s="100"/>
      <c r="AN2565" s="100"/>
      <c r="AO2565" s="100"/>
      <c r="AP2565" s="100"/>
      <c r="AQ2565" s="100"/>
      <c r="AR2565" s="100"/>
      <c r="AS2565" s="100"/>
      <c r="AT2565" s="100"/>
      <c r="AU2565" s="100"/>
      <c r="AV2565" s="100"/>
      <c r="AW2565" s="100"/>
      <c r="AX2565" s="100"/>
      <c r="AY2565" s="100"/>
    </row>
    <row r="2566" spans="37:51">
      <c r="AK2566" s="100"/>
      <c r="AL2566" s="100"/>
      <c r="AM2566" s="100"/>
      <c r="AN2566" s="100"/>
      <c r="AO2566" s="100"/>
      <c r="AP2566" s="100"/>
      <c r="AQ2566" s="100"/>
      <c r="AR2566" s="100"/>
      <c r="AS2566" s="100"/>
      <c r="AT2566" s="100"/>
      <c r="AU2566" s="100"/>
      <c r="AV2566" s="100"/>
      <c r="AW2566" s="100"/>
      <c r="AX2566" s="100"/>
      <c r="AY2566" s="100"/>
    </row>
    <row r="2567" spans="37:51">
      <c r="AK2567" s="100"/>
      <c r="AL2567" s="100"/>
      <c r="AM2567" s="100"/>
      <c r="AN2567" s="100"/>
      <c r="AO2567" s="100"/>
      <c r="AP2567" s="100"/>
      <c r="AQ2567" s="100"/>
      <c r="AR2567" s="100"/>
      <c r="AS2567" s="100"/>
      <c r="AT2567" s="100"/>
      <c r="AU2567" s="100"/>
      <c r="AV2567" s="100"/>
      <c r="AW2567" s="100"/>
      <c r="AX2567" s="100"/>
      <c r="AY2567" s="100"/>
    </row>
    <row r="2568" spans="37:51">
      <c r="AK2568" s="100"/>
      <c r="AL2568" s="100"/>
      <c r="AM2568" s="100"/>
      <c r="AN2568" s="100"/>
      <c r="AO2568" s="100"/>
      <c r="AP2568" s="100"/>
      <c r="AQ2568" s="100"/>
      <c r="AR2568" s="100"/>
      <c r="AS2568" s="100"/>
      <c r="AT2568" s="100"/>
      <c r="AU2568" s="100"/>
      <c r="AV2568" s="100"/>
      <c r="AW2568" s="100"/>
      <c r="AX2568" s="100"/>
      <c r="AY2568" s="100"/>
    </row>
    <row r="2569" spans="37:51">
      <c r="AK2569" s="100"/>
      <c r="AL2569" s="100"/>
      <c r="AM2569" s="100"/>
      <c r="AN2569" s="100"/>
      <c r="AO2569" s="100"/>
      <c r="AP2569" s="100"/>
      <c r="AQ2569" s="100"/>
      <c r="AR2569" s="100"/>
      <c r="AS2569" s="100"/>
      <c r="AT2569" s="100"/>
      <c r="AU2569" s="100"/>
      <c r="AV2569" s="100"/>
      <c r="AW2569" s="100"/>
      <c r="AX2569" s="100"/>
      <c r="AY2569" s="100"/>
    </row>
    <row r="2570" spans="37:51">
      <c r="AK2570" s="100"/>
      <c r="AL2570" s="100"/>
      <c r="AM2570" s="100"/>
      <c r="AN2570" s="100"/>
      <c r="AO2570" s="100"/>
      <c r="AP2570" s="100"/>
      <c r="AQ2570" s="100"/>
      <c r="AR2570" s="100"/>
      <c r="AS2570" s="100"/>
      <c r="AT2570" s="100"/>
      <c r="AU2570" s="100"/>
      <c r="AV2570" s="100"/>
      <c r="AW2570" s="100"/>
      <c r="AX2570" s="100"/>
      <c r="AY2570" s="100"/>
    </row>
    <row r="2571" spans="37:51">
      <c r="AK2571" s="100"/>
      <c r="AL2571" s="100"/>
      <c r="AM2571" s="100"/>
      <c r="AN2571" s="100"/>
      <c r="AO2571" s="100"/>
      <c r="AP2571" s="100"/>
      <c r="AQ2571" s="100"/>
      <c r="AR2571" s="100"/>
      <c r="AS2571" s="100"/>
      <c r="AT2571" s="100"/>
      <c r="AU2571" s="100"/>
      <c r="AV2571" s="100"/>
      <c r="AW2571" s="100"/>
      <c r="AX2571" s="100"/>
      <c r="AY2571" s="100"/>
    </row>
    <row r="2572" spans="37:51">
      <c r="AK2572" s="100"/>
      <c r="AL2572" s="100"/>
      <c r="AM2572" s="100"/>
      <c r="AN2572" s="100"/>
      <c r="AO2572" s="100"/>
      <c r="AP2572" s="100"/>
      <c r="AQ2572" s="100"/>
      <c r="AR2572" s="100"/>
      <c r="AS2572" s="100"/>
      <c r="AT2572" s="100"/>
      <c r="AU2572" s="100"/>
      <c r="AV2572" s="100"/>
      <c r="AW2572" s="100"/>
      <c r="AX2572" s="100"/>
      <c r="AY2572" s="100"/>
    </row>
    <row r="2573" spans="37:51">
      <c r="AK2573" s="100"/>
      <c r="AL2573" s="100"/>
      <c r="AM2573" s="100"/>
      <c r="AN2573" s="100"/>
      <c r="AO2573" s="100"/>
      <c r="AP2573" s="100"/>
      <c r="AQ2573" s="100"/>
      <c r="AR2573" s="100"/>
      <c r="AS2573" s="100"/>
      <c r="AT2573" s="100"/>
      <c r="AU2573" s="100"/>
      <c r="AV2573" s="100"/>
      <c r="AW2573" s="100"/>
      <c r="AX2573" s="100"/>
      <c r="AY2573" s="100"/>
    </row>
    <row r="2574" spans="37:51">
      <c r="AK2574" s="100"/>
      <c r="AL2574" s="100"/>
      <c r="AM2574" s="100"/>
      <c r="AN2574" s="100"/>
      <c r="AO2574" s="100"/>
      <c r="AP2574" s="100"/>
      <c r="AQ2574" s="100"/>
      <c r="AR2574" s="100"/>
      <c r="AS2574" s="100"/>
      <c r="AT2574" s="100"/>
      <c r="AU2574" s="100"/>
      <c r="AV2574" s="100"/>
      <c r="AW2574" s="100"/>
      <c r="AX2574" s="100"/>
      <c r="AY2574" s="100"/>
    </row>
    <row r="2575" spans="37:51">
      <c r="AK2575" s="100"/>
      <c r="AL2575" s="100"/>
      <c r="AM2575" s="100"/>
      <c r="AN2575" s="100"/>
      <c r="AO2575" s="100"/>
      <c r="AP2575" s="100"/>
      <c r="AQ2575" s="100"/>
      <c r="AR2575" s="100"/>
      <c r="AS2575" s="100"/>
      <c r="AT2575" s="100"/>
      <c r="AU2575" s="100"/>
      <c r="AV2575" s="100"/>
      <c r="AW2575" s="100"/>
      <c r="AX2575" s="100"/>
      <c r="AY2575" s="100"/>
    </row>
    <row r="2576" spans="37:51">
      <c r="AK2576" s="100"/>
      <c r="AL2576" s="100"/>
      <c r="AM2576" s="100"/>
      <c r="AN2576" s="100"/>
      <c r="AO2576" s="100"/>
      <c r="AP2576" s="100"/>
      <c r="AQ2576" s="100"/>
      <c r="AR2576" s="100"/>
      <c r="AS2576" s="100"/>
      <c r="AT2576" s="100"/>
      <c r="AU2576" s="100"/>
      <c r="AV2576" s="100"/>
      <c r="AW2576" s="100"/>
      <c r="AX2576" s="100"/>
      <c r="AY2576" s="100"/>
    </row>
    <row r="2577" spans="37:51">
      <c r="AK2577" s="100"/>
      <c r="AL2577" s="100"/>
      <c r="AM2577" s="100"/>
      <c r="AN2577" s="100"/>
      <c r="AO2577" s="100"/>
      <c r="AP2577" s="100"/>
      <c r="AQ2577" s="100"/>
      <c r="AR2577" s="100"/>
      <c r="AS2577" s="100"/>
      <c r="AT2577" s="100"/>
      <c r="AU2577" s="100"/>
      <c r="AV2577" s="100"/>
      <c r="AW2577" s="100"/>
      <c r="AX2577" s="100"/>
      <c r="AY2577" s="100"/>
    </row>
    <row r="2578" spans="37:51">
      <c r="AK2578" s="100"/>
      <c r="AL2578" s="100"/>
      <c r="AM2578" s="100"/>
      <c r="AN2578" s="100"/>
      <c r="AO2578" s="100"/>
      <c r="AP2578" s="100"/>
      <c r="AQ2578" s="100"/>
      <c r="AR2578" s="100"/>
      <c r="AS2578" s="100"/>
      <c r="AT2578" s="100"/>
      <c r="AU2578" s="100"/>
      <c r="AV2578" s="100"/>
      <c r="AW2578" s="100"/>
      <c r="AX2578" s="100"/>
      <c r="AY2578" s="100"/>
    </row>
    <row r="2579" spans="37:51">
      <c r="AK2579" s="100"/>
      <c r="AL2579" s="100"/>
      <c r="AM2579" s="100"/>
      <c r="AN2579" s="100"/>
      <c r="AO2579" s="100"/>
      <c r="AP2579" s="100"/>
      <c r="AQ2579" s="100"/>
      <c r="AR2579" s="100"/>
      <c r="AS2579" s="100"/>
      <c r="AT2579" s="100"/>
      <c r="AU2579" s="100"/>
      <c r="AV2579" s="100"/>
      <c r="AW2579" s="100"/>
      <c r="AX2579" s="100"/>
      <c r="AY2579" s="100"/>
    </row>
    <row r="2580" spans="37:51">
      <c r="AK2580" s="100"/>
      <c r="AL2580" s="100"/>
      <c r="AM2580" s="100"/>
      <c r="AN2580" s="100"/>
      <c r="AO2580" s="100"/>
      <c r="AP2580" s="100"/>
      <c r="AQ2580" s="100"/>
      <c r="AR2580" s="100"/>
      <c r="AS2580" s="100"/>
      <c r="AT2580" s="100"/>
      <c r="AU2580" s="100"/>
      <c r="AV2580" s="100"/>
      <c r="AW2580" s="100"/>
      <c r="AX2580" s="100"/>
      <c r="AY2580" s="100"/>
    </row>
    <row r="2581" spans="37:51">
      <c r="AK2581" s="100"/>
      <c r="AL2581" s="100"/>
      <c r="AM2581" s="100"/>
      <c r="AN2581" s="100"/>
      <c r="AO2581" s="100"/>
      <c r="AP2581" s="100"/>
      <c r="AQ2581" s="100"/>
      <c r="AR2581" s="100"/>
      <c r="AS2581" s="100"/>
      <c r="AT2581" s="100"/>
      <c r="AU2581" s="100"/>
      <c r="AV2581" s="100"/>
      <c r="AW2581" s="100"/>
      <c r="AX2581" s="100"/>
      <c r="AY2581" s="100"/>
    </row>
    <row r="2582" spans="37:51">
      <c r="AK2582" s="100"/>
      <c r="AL2582" s="100"/>
      <c r="AM2582" s="100"/>
      <c r="AN2582" s="100"/>
      <c r="AO2582" s="100"/>
      <c r="AP2582" s="100"/>
      <c r="AQ2582" s="100"/>
      <c r="AR2582" s="100"/>
      <c r="AS2582" s="100"/>
      <c r="AT2582" s="100"/>
      <c r="AU2582" s="100"/>
      <c r="AV2582" s="100"/>
      <c r="AW2582" s="100"/>
      <c r="AX2582" s="100"/>
      <c r="AY2582" s="100"/>
    </row>
    <row r="2583" spans="37:51">
      <c r="AK2583" s="100"/>
      <c r="AL2583" s="100"/>
      <c r="AM2583" s="100"/>
      <c r="AN2583" s="100"/>
      <c r="AO2583" s="100"/>
      <c r="AP2583" s="100"/>
      <c r="AQ2583" s="100"/>
      <c r="AR2583" s="100"/>
      <c r="AS2583" s="100"/>
      <c r="AT2583" s="100"/>
      <c r="AU2583" s="100"/>
      <c r="AV2583" s="100"/>
      <c r="AW2583" s="100"/>
      <c r="AX2583" s="100"/>
      <c r="AY2583" s="100"/>
    </row>
    <row r="2584" spans="37:51">
      <c r="AK2584" s="100"/>
      <c r="AL2584" s="100"/>
      <c r="AM2584" s="100"/>
      <c r="AN2584" s="100"/>
      <c r="AO2584" s="100"/>
      <c r="AP2584" s="100"/>
      <c r="AQ2584" s="100"/>
      <c r="AR2584" s="100"/>
      <c r="AS2584" s="100"/>
      <c r="AT2584" s="100"/>
      <c r="AU2584" s="100"/>
      <c r="AV2584" s="100"/>
      <c r="AW2584" s="100"/>
      <c r="AX2584" s="100"/>
      <c r="AY2584" s="100"/>
    </row>
    <row r="2585" spans="37:51">
      <c r="AK2585" s="100"/>
      <c r="AL2585" s="100"/>
      <c r="AM2585" s="100"/>
      <c r="AN2585" s="100"/>
      <c r="AO2585" s="100"/>
      <c r="AP2585" s="100"/>
      <c r="AQ2585" s="100"/>
      <c r="AR2585" s="100"/>
      <c r="AS2585" s="100"/>
      <c r="AT2585" s="100"/>
      <c r="AU2585" s="100"/>
      <c r="AV2585" s="100"/>
      <c r="AW2585" s="100"/>
      <c r="AX2585" s="100"/>
      <c r="AY2585" s="100"/>
    </row>
    <row r="2586" spans="37:51">
      <c r="AK2586" s="100"/>
      <c r="AL2586" s="100"/>
      <c r="AM2586" s="100"/>
      <c r="AN2586" s="100"/>
      <c r="AO2586" s="100"/>
      <c r="AP2586" s="100"/>
      <c r="AQ2586" s="100"/>
      <c r="AR2586" s="100"/>
      <c r="AS2586" s="100"/>
      <c r="AT2586" s="100"/>
      <c r="AU2586" s="100"/>
      <c r="AV2586" s="100"/>
      <c r="AW2586" s="100"/>
      <c r="AX2586" s="100"/>
      <c r="AY2586" s="100"/>
    </row>
    <row r="2587" spans="37:51">
      <c r="AK2587" s="100"/>
      <c r="AL2587" s="100"/>
      <c r="AM2587" s="100"/>
      <c r="AN2587" s="100"/>
      <c r="AO2587" s="100"/>
      <c r="AP2587" s="100"/>
      <c r="AQ2587" s="100"/>
      <c r="AR2587" s="100"/>
      <c r="AS2587" s="100"/>
      <c r="AT2587" s="100"/>
      <c r="AU2587" s="100"/>
      <c r="AV2587" s="100"/>
      <c r="AW2587" s="100"/>
      <c r="AX2587" s="100"/>
      <c r="AY2587" s="100"/>
    </row>
    <row r="2588" spans="37:51">
      <c r="AK2588" s="100"/>
      <c r="AL2588" s="100"/>
      <c r="AM2588" s="100"/>
      <c r="AN2588" s="100"/>
      <c r="AO2588" s="100"/>
      <c r="AP2588" s="100"/>
      <c r="AQ2588" s="100"/>
      <c r="AR2588" s="100"/>
      <c r="AS2588" s="100"/>
      <c r="AT2588" s="100"/>
      <c r="AU2588" s="100"/>
      <c r="AV2588" s="100"/>
      <c r="AW2588" s="100"/>
      <c r="AX2588" s="100"/>
      <c r="AY2588" s="100"/>
    </row>
    <row r="2589" spans="37:51">
      <c r="AK2589" s="100"/>
      <c r="AL2589" s="100"/>
      <c r="AM2589" s="100"/>
      <c r="AN2589" s="100"/>
      <c r="AO2589" s="100"/>
      <c r="AP2589" s="100"/>
      <c r="AQ2589" s="100"/>
      <c r="AR2589" s="100"/>
      <c r="AS2589" s="100"/>
      <c r="AT2589" s="100"/>
      <c r="AU2589" s="100"/>
      <c r="AV2589" s="100"/>
      <c r="AW2589" s="100"/>
      <c r="AX2589" s="100"/>
      <c r="AY2589" s="100"/>
    </row>
    <row r="2590" spans="37:51">
      <c r="AK2590" s="100"/>
      <c r="AL2590" s="100"/>
      <c r="AM2590" s="100"/>
      <c r="AN2590" s="100"/>
      <c r="AO2590" s="100"/>
      <c r="AP2590" s="100"/>
      <c r="AQ2590" s="100"/>
      <c r="AR2590" s="100"/>
      <c r="AS2590" s="100"/>
      <c r="AT2590" s="100"/>
      <c r="AU2590" s="100"/>
      <c r="AV2590" s="100"/>
      <c r="AW2590" s="100"/>
      <c r="AX2590" s="100"/>
      <c r="AY2590" s="100"/>
    </row>
    <row r="2591" spans="37:51">
      <c r="AK2591" s="100"/>
      <c r="AL2591" s="100"/>
      <c r="AM2591" s="100"/>
      <c r="AN2591" s="100"/>
      <c r="AO2591" s="100"/>
      <c r="AP2591" s="100"/>
      <c r="AQ2591" s="100"/>
      <c r="AR2591" s="100"/>
      <c r="AS2591" s="100"/>
      <c r="AT2591" s="100"/>
      <c r="AU2591" s="100"/>
      <c r="AV2591" s="100"/>
      <c r="AW2591" s="100"/>
      <c r="AX2591" s="100"/>
      <c r="AY2591" s="100"/>
    </row>
    <row r="2592" spans="37:51">
      <c r="AK2592" s="100"/>
      <c r="AL2592" s="100"/>
      <c r="AM2592" s="100"/>
      <c r="AN2592" s="100"/>
      <c r="AO2592" s="100"/>
      <c r="AP2592" s="100"/>
      <c r="AQ2592" s="100"/>
      <c r="AR2592" s="100"/>
      <c r="AS2592" s="100"/>
      <c r="AT2592" s="100"/>
      <c r="AU2592" s="100"/>
      <c r="AV2592" s="100"/>
      <c r="AW2592" s="100"/>
      <c r="AX2592" s="100"/>
      <c r="AY2592" s="100"/>
    </row>
    <row r="2593" spans="37:51">
      <c r="AK2593" s="100"/>
      <c r="AL2593" s="100"/>
      <c r="AM2593" s="100"/>
      <c r="AN2593" s="100"/>
      <c r="AO2593" s="100"/>
      <c r="AP2593" s="100"/>
      <c r="AQ2593" s="100"/>
      <c r="AR2593" s="100"/>
      <c r="AS2593" s="100"/>
      <c r="AT2593" s="100"/>
      <c r="AU2593" s="100"/>
      <c r="AV2593" s="100"/>
      <c r="AW2593" s="100"/>
      <c r="AX2593" s="100"/>
      <c r="AY2593" s="100"/>
    </row>
    <row r="2594" spans="37:51">
      <c r="AK2594" s="100"/>
      <c r="AL2594" s="100"/>
      <c r="AM2594" s="100"/>
      <c r="AN2594" s="100"/>
      <c r="AO2594" s="100"/>
      <c r="AP2594" s="100"/>
      <c r="AQ2594" s="100"/>
      <c r="AR2594" s="100"/>
      <c r="AS2594" s="100"/>
      <c r="AT2594" s="100"/>
      <c r="AU2594" s="100"/>
      <c r="AV2594" s="100"/>
      <c r="AW2594" s="100"/>
      <c r="AX2594" s="100"/>
      <c r="AY2594" s="100"/>
    </row>
    <row r="2595" spans="37:51">
      <c r="AK2595" s="100"/>
      <c r="AL2595" s="100"/>
      <c r="AM2595" s="100"/>
      <c r="AN2595" s="100"/>
      <c r="AO2595" s="100"/>
      <c r="AP2595" s="100"/>
      <c r="AQ2595" s="100"/>
      <c r="AR2595" s="100"/>
      <c r="AS2595" s="100"/>
      <c r="AT2595" s="100"/>
      <c r="AU2595" s="100"/>
      <c r="AV2595" s="100"/>
      <c r="AW2595" s="100"/>
      <c r="AX2595" s="100"/>
      <c r="AY2595" s="100"/>
    </row>
    <row r="2596" spans="37:51">
      <c r="AK2596" s="100"/>
      <c r="AL2596" s="100"/>
      <c r="AM2596" s="100"/>
      <c r="AN2596" s="100"/>
      <c r="AO2596" s="100"/>
      <c r="AP2596" s="100"/>
      <c r="AQ2596" s="100"/>
      <c r="AR2596" s="100"/>
      <c r="AS2596" s="100"/>
      <c r="AT2596" s="100"/>
      <c r="AU2596" s="100"/>
      <c r="AV2596" s="100"/>
      <c r="AW2596" s="100"/>
      <c r="AX2596" s="100"/>
      <c r="AY2596" s="100"/>
    </row>
    <row r="2597" spans="37:51">
      <c r="AK2597" s="100"/>
      <c r="AL2597" s="100"/>
      <c r="AM2597" s="100"/>
      <c r="AN2597" s="100"/>
      <c r="AO2597" s="100"/>
      <c r="AP2597" s="100"/>
      <c r="AQ2597" s="100"/>
      <c r="AR2597" s="100"/>
      <c r="AS2597" s="100"/>
      <c r="AT2597" s="100"/>
      <c r="AU2597" s="100"/>
      <c r="AV2597" s="100"/>
      <c r="AW2597" s="100"/>
      <c r="AX2597" s="100"/>
      <c r="AY2597" s="100"/>
    </row>
    <row r="2598" spans="37:51">
      <c r="AK2598" s="100"/>
      <c r="AL2598" s="100"/>
      <c r="AM2598" s="100"/>
      <c r="AN2598" s="100"/>
      <c r="AO2598" s="100"/>
      <c r="AP2598" s="100"/>
      <c r="AQ2598" s="100"/>
      <c r="AR2598" s="100"/>
      <c r="AS2598" s="100"/>
      <c r="AT2598" s="100"/>
      <c r="AU2598" s="100"/>
      <c r="AV2598" s="100"/>
      <c r="AW2598" s="100"/>
      <c r="AX2598" s="100"/>
      <c r="AY2598" s="100"/>
    </row>
    <row r="2599" spans="37:51">
      <c r="AK2599" s="100"/>
      <c r="AL2599" s="100"/>
      <c r="AM2599" s="100"/>
      <c r="AN2599" s="100"/>
      <c r="AO2599" s="100"/>
      <c r="AP2599" s="100"/>
      <c r="AQ2599" s="100"/>
      <c r="AR2599" s="100"/>
      <c r="AS2599" s="100"/>
      <c r="AT2599" s="100"/>
      <c r="AU2599" s="100"/>
      <c r="AV2599" s="100"/>
      <c r="AW2599" s="100"/>
      <c r="AX2599" s="100"/>
      <c r="AY2599" s="100"/>
    </row>
    <row r="2600" spans="37:51">
      <c r="AK2600" s="100"/>
      <c r="AL2600" s="100"/>
      <c r="AM2600" s="100"/>
      <c r="AN2600" s="100"/>
      <c r="AO2600" s="100"/>
      <c r="AP2600" s="100"/>
      <c r="AQ2600" s="100"/>
      <c r="AR2600" s="100"/>
      <c r="AS2600" s="100"/>
      <c r="AT2600" s="100"/>
      <c r="AU2600" s="100"/>
      <c r="AV2600" s="100"/>
      <c r="AW2600" s="100"/>
      <c r="AX2600" s="100"/>
      <c r="AY2600" s="100"/>
    </row>
    <row r="2601" spans="37:51">
      <c r="AK2601" s="100"/>
      <c r="AL2601" s="100"/>
      <c r="AM2601" s="100"/>
      <c r="AN2601" s="100"/>
      <c r="AO2601" s="100"/>
      <c r="AP2601" s="100"/>
      <c r="AQ2601" s="100"/>
      <c r="AR2601" s="100"/>
      <c r="AS2601" s="100"/>
      <c r="AT2601" s="100"/>
      <c r="AU2601" s="100"/>
      <c r="AV2601" s="100"/>
      <c r="AW2601" s="100"/>
      <c r="AX2601" s="100"/>
      <c r="AY2601" s="100"/>
    </row>
    <row r="2602" spans="37:51">
      <c r="AK2602" s="100"/>
      <c r="AL2602" s="100"/>
      <c r="AM2602" s="100"/>
      <c r="AN2602" s="100"/>
      <c r="AO2602" s="100"/>
      <c r="AP2602" s="100"/>
      <c r="AQ2602" s="100"/>
      <c r="AR2602" s="100"/>
      <c r="AS2602" s="100"/>
      <c r="AT2602" s="100"/>
      <c r="AU2602" s="100"/>
      <c r="AV2602" s="100"/>
      <c r="AW2602" s="100"/>
      <c r="AX2602" s="100"/>
      <c r="AY2602" s="100"/>
    </row>
    <row r="2603" spans="37:51">
      <c r="AK2603" s="100"/>
      <c r="AL2603" s="100"/>
      <c r="AM2603" s="100"/>
      <c r="AN2603" s="100"/>
      <c r="AO2603" s="100"/>
      <c r="AP2603" s="100"/>
      <c r="AQ2603" s="100"/>
      <c r="AR2603" s="100"/>
      <c r="AS2603" s="100"/>
      <c r="AT2603" s="100"/>
      <c r="AU2603" s="100"/>
      <c r="AV2603" s="100"/>
      <c r="AW2603" s="100"/>
      <c r="AX2603" s="100"/>
      <c r="AY2603" s="100"/>
    </row>
    <row r="2604" spans="37:51">
      <c r="AK2604" s="100"/>
      <c r="AL2604" s="100"/>
      <c r="AM2604" s="100"/>
      <c r="AN2604" s="100"/>
      <c r="AO2604" s="100"/>
      <c r="AP2604" s="100"/>
      <c r="AQ2604" s="100"/>
      <c r="AR2604" s="100"/>
      <c r="AS2604" s="100"/>
      <c r="AT2604" s="100"/>
      <c r="AU2604" s="100"/>
      <c r="AV2604" s="100"/>
      <c r="AW2604" s="100"/>
      <c r="AX2604" s="100"/>
      <c r="AY2604" s="100"/>
    </row>
    <row r="2605" spans="37:51">
      <c r="AK2605" s="100"/>
      <c r="AL2605" s="100"/>
      <c r="AM2605" s="100"/>
      <c r="AN2605" s="100"/>
      <c r="AO2605" s="100"/>
      <c r="AP2605" s="100"/>
      <c r="AQ2605" s="100"/>
      <c r="AR2605" s="100"/>
      <c r="AS2605" s="100"/>
      <c r="AT2605" s="100"/>
      <c r="AU2605" s="100"/>
      <c r="AV2605" s="100"/>
      <c r="AW2605" s="100"/>
      <c r="AX2605" s="100"/>
      <c r="AY2605" s="100"/>
    </row>
    <row r="2606" spans="37:51">
      <c r="AK2606" s="100"/>
      <c r="AL2606" s="100"/>
      <c r="AM2606" s="100"/>
      <c r="AN2606" s="100"/>
      <c r="AO2606" s="100"/>
      <c r="AP2606" s="100"/>
      <c r="AQ2606" s="100"/>
      <c r="AR2606" s="100"/>
      <c r="AS2606" s="100"/>
      <c r="AT2606" s="100"/>
      <c r="AU2606" s="100"/>
      <c r="AV2606" s="100"/>
      <c r="AW2606" s="100"/>
      <c r="AX2606" s="100"/>
      <c r="AY2606" s="100"/>
    </row>
    <row r="2607" spans="37:51">
      <c r="AK2607" s="100"/>
      <c r="AL2607" s="100"/>
      <c r="AM2607" s="100"/>
      <c r="AN2607" s="100"/>
      <c r="AO2607" s="100"/>
      <c r="AP2607" s="100"/>
      <c r="AQ2607" s="100"/>
      <c r="AR2607" s="100"/>
      <c r="AS2607" s="100"/>
      <c r="AT2607" s="100"/>
      <c r="AU2607" s="100"/>
      <c r="AV2607" s="100"/>
      <c r="AW2607" s="100"/>
      <c r="AX2607" s="100"/>
      <c r="AY2607" s="100"/>
    </row>
    <row r="2608" spans="37:51">
      <c r="AK2608" s="100"/>
      <c r="AL2608" s="100"/>
      <c r="AM2608" s="100"/>
      <c r="AN2608" s="100"/>
      <c r="AO2608" s="100"/>
      <c r="AP2608" s="100"/>
      <c r="AQ2608" s="100"/>
      <c r="AR2608" s="100"/>
      <c r="AS2608" s="100"/>
      <c r="AT2608" s="100"/>
      <c r="AU2608" s="100"/>
      <c r="AV2608" s="100"/>
      <c r="AW2608" s="100"/>
      <c r="AX2608" s="100"/>
      <c r="AY2608" s="100"/>
    </row>
    <row r="2609" spans="37:51">
      <c r="AK2609" s="100"/>
      <c r="AL2609" s="100"/>
      <c r="AM2609" s="100"/>
      <c r="AN2609" s="100"/>
      <c r="AO2609" s="100"/>
      <c r="AP2609" s="100"/>
      <c r="AQ2609" s="100"/>
      <c r="AR2609" s="100"/>
      <c r="AS2609" s="100"/>
      <c r="AT2609" s="100"/>
      <c r="AU2609" s="100"/>
      <c r="AV2609" s="100"/>
      <c r="AW2609" s="100"/>
      <c r="AX2609" s="100"/>
      <c r="AY2609" s="100"/>
    </row>
    <row r="2610" spans="37:51">
      <c r="AK2610" s="100"/>
      <c r="AL2610" s="100"/>
      <c r="AM2610" s="100"/>
      <c r="AN2610" s="100"/>
      <c r="AO2610" s="100"/>
      <c r="AP2610" s="100"/>
      <c r="AQ2610" s="100"/>
      <c r="AR2610" s="100"/>
      <c r="AS2610" s="100"/>
      <c r="AT2610" s="100"/>
      <c r="AU2610" s="100"/>
      <c r="AV2610" s="100"/>
      <c r="AW2610" s="100"/>
      <c r="AX2610" s="100"/>
      <c r="AY2610" s="100"/>
    </row>
    <row r="2611" spans="37:51">
      <c r="AK2611" s="100"/>
      <c r="AL2611" s="100"/>
      <c r="AM2611" s="100"/>
      <c r="AN2611" s="100"/>
      <c r="AO2611" s="100"/>
      <c r="AP2611" s="100"/>
      <c r="AQ2611" s="100"/>
      <c r="AR2611" s="100"/>
      <c r="AS2611" s="100"/>
      <c r="AT2611" s="100"/>
      <c r="AU2611" s="100"/>
      <c r="AV2611" s="100"/>
      <c r="AW2611" s="100"/>
      <c r="AX2611" s="100"/>
      <c r="AY2611" s="100"/>
    </row>
    <row r="2612" spans="37:51">
      <c r="AK2612" s="100"/>
      <c r="AL2612" s="100"/>
      <c r="AM2612" s="100"/>
      <c r="AN2612" s="100"/>
      <c r="AO2612" s="100"/>
      <c r="AP2612" s="100"/>
      <c r="AQ2612" s="100"/>
      <c r="AR2612" s="100"/>
      <c r="AS2612" s="100"/>
      <c r="AT2612" s="100"/>
      <c r="AU2612" s="100"/>
      <c r="AV2612" s="100"/>
      <c r="AW2612" s="100"/>
      <c r="AX2612" s="100"/>
      <c r="AY2612" s="100"/>
    </row>
    <row r="2613" spans="37:51">
      <c r="AK2613" s="100"/>
      <c r="AL2613" s="100"/>
      <c r="AM2613" s="100"/>
      <c r="AN2613" s="100"/>
      <c r="AO2613" s="100"/>
      <c r="AP2613" s="100"/>
      <c r="AQ2613" s="100"/>
      <c r="AR2613" s="100"/>
      <c r="AS2613" s="100"/>
      <c r="AT2613" s="100"/>
      <c r="AU2613" s="100"/>
      <c r="AV2613" s="100"/>
      <c r="AW2613" s="100"/>
      <c r="AX2613" s="100"/>
      <c r="AY2613" s="100"/>
    </row>
    <row r="2614" spans="37:51">
      <c r="AK2614" s="100"/>
      <c r="AL2614" s="100"/>
      <c r="AM2614" s="100"/>
      <c r="AN2614" s="100"/>
      <c r="AO2614" s="100"/>
      <c r="AP2614" s="100"/>
      <c r="AQ2614" s="100"/>
      <c r="AR2614" s="100"/>
      <c r="AS2614" s="100"/>
      <c r="AT2614" s="100"/>
      <c r="AU2614" s="100"/>
      <c r="AV2614" s="100"/>
      <c r="AW2614" s="100"/>
      <c r="AX2614" s="100"/>
      <c r="AY2614" s="100"/>
    </row>
    <row r="2615" spans="37:51">
      <c r="AK2615" s="100"/>
      <c r="AL2615" s="100"/>
      <c r="AM2615" s="100"/>
      <c r="AN2615" s="100"/>
      <c r="AO2615" s="100"/>
      <c r="AP2615" s="100"/>
      <c r="AQ2615" s="100"/>
      <c r="AR2615" s="100"/>
      <c r="AS2615" s="100"/>
      <c r="AT2615" s="100"/>
      <c r="AU2615" s="100"/>
      <c r="AV2615" s="100"/>
      <c r="AW2615" s="100"/>
      <c r="AX2615" s="100"/>
      <c r="AY2615" s="100"/>
    </row>
    <row r="2616" spans="37:51">
      <c r="AK2616" s="100"/>
      <c r="AL2616" s="100"/>
      <c r="AM2616" s="100"/>
      <c r="AN2616" s="100"/>
      <c r="AO2616" s="100"/>
      <c r="AP2616" s="100"/>
      <c r="AQ2616" s="100"/>
      <c r="AR2616" s="100"/>
      <c r="AS2616" s="100"/>
      <c r="AT2616" s="100"/>
      <c r="AU2616" s="100"/>
      <c r="AV2616" s="100"/>
      <c r="AW2616" s="100"/>
      <c r="AX2616" s="100"/>
      <c r="AY2616" s="100"/>
    </row>
    <row r="2617" spans="37:51">
      <c r="AK2617" s="100"/>
      <c r="AL2617" s="100"/>
      <c r="AM2617" s="100"/>
      <c r="AN2617" s="100"/>
      <c r="AO2617" s="100"/>
      <c r="AP2617" s="100"/>
      <c r="AQ2617" s="100"/>
      <c r="AR2617" s="100"/>
      <c r="AS2617" s="100"/>
      <c r="AT2617" s="100"/>
      <c r="AU2617" s="100"/>
      <c r="AV2617" s="100"/>
      <c r="AW2617" s="100"/>
      <c r="AX2617" s="100"/>
      <c r="AY2617" s="100"/>
    </row>
    <row r="2618" spans="37:51">
      <c r="AK2618" s="100"/>
      <c r="AL2618" s="100"/>
      <c r="AM2618" s="100"/>
      <c r="AN2618" s="100"/>
      <c r="AO2618" s="100"/>
      <c r="AP2618" s="100"/>
      <c r="AQ2618" s="100"/>
      <c r="AR2618" s="100"/>
      <c r="AS2618" s="100"/>
      <c r="AT2618" s="100"/>
      <c r="AU2618" s="100"/>
      <c r="AV2618" s="100"/>
      <c r="AW2618" s="100"/>
      <c r="AX2618" s="100"/>
      <c r="AY2618" s="100"/>
    </row>
    <row r="2619" spans="37:51">
      <c r="AK2619" s="100"/>
      <c r="AL2619" s="100"/>
      <c r="AM2619" s="100"/>
      <c r="AN2619" s="100"/>
      <c r="AO2619" s="100"/>
      <c r="AP2619" s="100"/>
      <c r="AQ2619" s="100"/>
      <c r="AR2619" s="100"/>
      <c r="AS2619" s="100"/>
      <c r="AT2619" s="100"/>
      <c r="AU2619" s="100"/>
      <c r="AV2619" s="100"/>
      <c r="AW2619" s="100"/>
      <c r="AX2619" s="100"/>
      <c r="AY2619" s="100"/>
    </row>
    <row r="2620" spans="37:51">
      <c r="AK2620" s="100"/>
      <c r="AL2620" s="100"/>
      <c r="AM2620" s="100"/>
      <c r="AN2620" s="100"/>
      <c r="AO2620" s="100"/>
      <c r="AP2620" s="100"/>
      <c r="AQ2620" s="100"/>
      <c r="AR2620" s="100"/>
      <c r="AS2620" s="100"/>
      <c r="AT2620" s="100"/>
      <c r="AU2620" s="100"/>
      <c r="AV2620" s="100"/>
      <c r="AW2620" s="100"/>
      <c r="AX2620" s="100"/>
      <c r="AY2620" s="100"/>
    </row>
    <row r="2621" spans="37:51">
      <c r="AK2621" s="100"/>
      <c r="AL2621" s="100"/>
      <c r="AM2621" s="100"/>
      <c r="AN2621" s="100"/>
      <c r="AO2621" s="100"/>
      <c r="AP2621" s="100"/>
      <c r="AQ2621" s="100"/>
      <c r="AR2621" s="100"/>
      <c r="AS2621" s="100"/>
      <c r="AT2621" s="100"/>
      <c r="AU2621" s="100"/>
      <c r="AV2621" s="100"/>
      <c r="AW2621" s="100"/>
      <c r="AX2621" s="100"/>
      <c r="AY2621" s="100"/>
    </row>
    <row r="2622" spans="37:51">
      <c r="AK2622" s="100"/>
      <c r="AL2622" s="100"/>
      <c r="AM2622" s="100"/>
      <c r="AN2622" s="100"/>
      <c r="AO2622" s="100"/>
      <c r="AP2622" s="100"/>
      <c r="AQ2622" s="100"/>
      <c r="AR2622" s="100"/>
      <c r="AS2622" s="100"/>
      <c r="AT2622" s="100"/>
      <c r="AU2622" s="100"/>
      <c r="AV2622" s="100"/>
      <c r="AW2622" s="100"/>
      <c r="AX2622" s="100"/>
      <c r="AY2622" s="100"/>
    </row>
    <row r="2623" spans="37:51">
      <c r="AK2623" s="100"/>
      <c r="AL2623" s="100"/>
      <c r="AM2623" s="100"/>
      <c r="AN2623" s="100"/>
      <c r="AO2623" s="100"/>
      <c r="AP2623" s="100"/>
      <c r="AQ2623" s="100"/>
      <c r="AR2623" s="100"/>
      <c r="AS2623" s="100"/>
      <c r="AT2623" s="100"/>
      <c r="AU2623" s="100"/>
      <c r="AV2623" s="100"/>
      <c r="AW2623" s="100"/>
      <c r="AX2623" s="100"/>
      <c r="AY2623" s="100"/>
    </row>
    <row r="2624" spans="37:51">
      <c r="AK2624" s="100"/>
      <c r="AL2624" s="100"/>
      <c r="AM2624" s="100"/>
      <c r="AN2624" s="100"/>
      <c r="AO2624" s="100"/>
      <c r="AP2624" s="100"/>
      <c r="AQ2624" s="100"/>
      <c r="AR2624" s="100"/>
      <c r="AS2624" s="100"/>
      <c r="AT2624" s="100"/>
      <c r="AU2624" s="100"/>
      <c r="AV2624" s="100"/>
      <c r="AW2624" s="100"/>
      <c r="AX2624" s="100"/>
      <c r="AY2624" s="100"/>
    </row>
    <row r="2625" spans="37:51">
      <c r="AK2625" s="100"/>
      <c r="AL2625" s="100"/>
      <c r="AM2625" s="100"/>
      <c r="AN2625" s="100"/>
      <c r="AO2625" s="100"/>
      <c r="AP2625" s="100"/>
      <c r="AQ2625" s="100"/>
      <c r="AR2625" s="100"/>
      <c r="AS2625" s="100"/>
      <c r="AT2625" s="100"/>
      <c r="AU2625" s="100"/>
      <c r="AV2625" s="100"/>
      <c r="AW2625" s="100"/>
      <c r="AX2625" s="100"/>
      <c r="AY2625" s="100"/>
    </row>
    <row r="2626" spans="37:51">
      <c r="AK2626" s="100"/>
      <c r="AL2626" s="100"/>
      <c r="AM2626" s="100"/>
      <c r="AN2626" s="100"/>
      <c r="AO2626" s="100"/>
      <c r="AP2626" s="100"/>
      <c r="AQ2626" s="100"/>
      <c r="AR2626" s="100"/>
      <c r="AS2626" s="100"/>
      <c r="AT2626" s="100"/>
      <c r="AU2626" s="100"/>
      <c r="AV2626" s="100"/>
      <c r="AW2626" s="100"/>
      <c r="AX2626" s="100"/>
      <c r="AY2626" s="100"/>
    </row>
    <row r="2627" spans="37:51">
      <c r="AK2627" s="100"/>
      <c r="AL2627" s="100"/>
      <c r="AM2627" s="100"/>
      <c r="AN2627" s="100"/>
      <c r="AO2627" s="100"/>
      <c r="AP2627" s="100"/>
      <c r="AQ2627" s="100"/>
      <c r="AR2627" s="100"/>
      <c r="AS2627" s="100"/>
      <c r="AT2627" s="100"/>
      <c r="AU2627" s="100"/>
      <c r="AV2627" s="100"/>
      <c r="AW2627" s="100"/>
      <c r="AX2627" s="100"/>
      <c r="AY2627" s="100"/>
    </row>
    <row r="2628" spans="37:51">
      <c r="AK2628" s="100"/>
      <c r="AL2628" s="100"/>
      <c r="AM2628" s="100"/>
      <c r="AN2628" s="100"/>
      <c r="AO2628" s="100"/>
      <c r="AP2628" s="100"/>
      <c r="AQ2628" s="100"/>
      <c r="AR2628" s="100"/>
      <c r="AS2628" s="100"/>
      <c r="AT2628" s="100"/>
      <c r="AU2628" s="100"/>
      <c r="AV2628" s="100"/>
      <c r="AW2628" s="100"/>
      <c r="AX2628" s="100"/>
      <c r="AY2628" s="100"/>
    </row>
    <row r="2629" spans="37:51">
      <c r="AK2629" s="100"/>
      <c r="AL2629" s="100"/>
      <c r="AM2629" s="100"/>
      <c r="AN2629" s="100"/>
      <c r="AO2629" s="100"/>
      <c r="AP2629" s="100"/>
      <c r="AQ2629" s="100"/>
      <c r="AR2629" s="100"/>
      <c r="AS2629" s="100"/>
      <c r="AT2629" s="100"/>
      <c r="AU2629" s="100"/>
      <c r="AV2629" s="100"/>
      <c r="AW2629" s="100"/>
      <c r="AX2629" s="100"/>
      <c r="AY2629" s="100"/>
    </row>
    <row r="2630" spans="37:51">
      <c r="AK2630" s="100"/>
      <c r="AL2630" s="100"/>
      <c r="AM2630" s="100"/>
      <c r="AN2630" s="100"/>
      <c r="AO2630" s="100"/>
      <c r="AP2630" s="100"/>
      <c r="AQ2630" s="100"/>
      <c r="AR2630" s="100"/>
      <c r="AS2630" s="100"/>
      <c r="AT2630" s="100"/>
      <c r="AU2630" s="100"/>
      <c r="AV2630" s="100"/>
      <c r="AW2630" s="100"/>
      <c r="AX2630" s="100"/>
      <c r="AY2630" s="100"/>
    </row>
    <row r="2631" spans="37:51">
      <c r="AK2631" s="100"/>
      <c r="AL2631" s="100"/>
      <c r="AM2631" s="100"/>
      <c r="AN2631" s="100"/>
      <c r="AO2631" s="100"/>
      <c r="AP2631" s="100"/>
      <c r="AQ2631" s="100"/>
      <c r="AR2631" s="100"/>
      <c r="AS2631" s="100"/>
      <c r="AT2631" s="100"/>
      <c r="AU2631" s="100"/>
      <c r="AV2631" s="100"/>
      <c r="AW2631" s="100"/>
      <c r="AX2631" s="100"/>
      <c r="AY2631" s="100"/>
    </row>
    <row r="2632" spans="37:51">
      <c r="AK2632" s="100"/>
      <c r="AL2632" s="100"/>
      <c r="AM2632" s="100"/>
      <c r="AN2632" s="100"/>
      <c r="AO2632" s="100"/>
      <c r="AP2632" s="100"/>
      <c r="AQ2632" s="100"/>
      <c r="AR2632" s="100"/>
      <c r="AS2632" s="100"/>
      <c r="AT2632" s="100"/>
      <c r="AU2632" s="100"/>
      <c r="AV2632" s="100"/>
      <c r="AW2632" s="100"/>
      <c r="AX2632" s="100"/>
      <c r="AY2632" s="100"/>
    </row>
    <row r="2633" spans="37:51">
      <c r="AK2633" s="100"/>
      <c r="AL2633" s="100"/>
      <c r="AM2633" s="100"/>
      <c r="AN2633" s="100"/>
      <c r="AO2633" s="100"/>
      <c r="AP2633" s="100"/>
      <c r="AQ2633" s="100"/>
      <c r="AR2633" s="100"/>
      <c r="AS2633" s="100"/>
      <c r="AT2633" s="100"/>
      <c r="AU2633" s="100"/>
      <c r="AV2633" s="100"/>
      <c r="AW2633" s="100"/>
      <c r="AX2633" s="100"/>
      <c r="AY2633" s="100"/>
    </row>
    <row r="2634" spans="37:51">
      <c r="AK2634" s="100"/>
      <c r="AL2634" s="100"/>
      <c r="AM2634" s="100"/>
      <c r="AN2634" s="100"/>
      <c r="AO2634" s="100"/>
      <c r="AP2634" s="100"/>
      <c r="AQ2634" s="100"/>
      <c r="AR2634" s="100"/>
      <c r="AS2634" s="100"/>
      <c r="AT2634" s="100"/>
      <c r="AU2634" s="100"/>
      <c r="AV2634" s="100"/>
      <c r="AW2634" s="100"/>
      <c r="AX2634" s="100"/>
      <c r="AY2634" s="100"/>
    </row>
    <row r="2635" spans="37:51">
      <c r="AK2635" s="100"/>
      <c r="AL2635" s="100"/>
      <c r="AM2635" s="100"/>
      <c r="AN2635" s="100"/>
      <c r="AO2635" s="100"/>
      <c r="AP2635" s="100"/>
      <c r="AQ2635" s="100"/>
      <c r="AR2635" s="100"/>
      <c r="AS2635" s="100"/>
      <c r="AT2635" s="100"/>
      <c r="AU2635" s="100"/>
      <c r="AV2635" s="100"/>
      <c r="AW2635" s="100"/>
      <c r="AX2635" s="100"/>
      <c r="AY2635" s="100"/>
    </row>
    <row r="2636" spans="37:51">
      <c r="AK2636" s="100"/>
      <c r="AL2636" s="100"/>
      <c r="AM2636" s="100"/>
      <c r="AN2636" s="100"/>
      <c r="AO2636" s="100"/>
      <c r="AP2636" s="100"/>
      <c r="AQ2636" s="100"/>
      <c r="AR2636" s="100"/>
      <c r="AS2636" s="100"/>
      <c r="AT2636" s="100"/>
      <c r="AU2636" s="100"/>
      <c r="AV2636" s="100"/>
      <c r="AW2636" s="100"/>
      <c r="AX2636" s="100"/>
      <c r="AY2636" s="100"/>
    </row>
    <row r="2637" spans="37:51">
      <c r="AK2637" s="100"/>
      <c r="AL2637" s="100"/>
      <c r="AM2637" s="100"/>
      <c r="AN2637" s="100"/>
      <c r="AO2637" s="100"/>
      <c r="AP2637" s="100"/>
      <c r="AQ2637" s="100"/>
      <c r="AR2637" s="100"/>
      <c r="AS2637" s="100"/>
      <c r="AT2637" s="100"/>
      <c r="AU2637" s="100"/>
      <c r="AV2637" s="100"/>
      <c r="AW2637" s="100"/>
      <c r="AX2637" s="100"/>
      <c r="AY2637" s="100"/>
    </row>
    <row r="2638" spans="37:51">
      <c r="AK2638" s="100"/>
      <c r="AL2638" s="100"/>
      <c r="AM2638" s="100"/>
      <c r="AN2638" s="100"/>
      <c r="AO2638" s="100"/>
      <c r="AP2638" s="100"/>
      <c r="AQ2638" s="100"/>
      <c r="AR2638" s="100"/>
      <c r="AS2638" s="100"/>
      <c r="AT2638" s="100"/>
      <c r="AU2638" s="100"/>
      <c r="AV2638" s="100"/>
      <c r="AW2638" s="100"/>
      <c r="AX2638" s="100"/>
      <c r="AY2638" s="100"/>
    </row>
    <row r="2639" spans="37:51">
      <c r="AK2639" s="100"/>
      <c r="AL2639" s="100"/>
      <c r="AM2639" s="100"/>
      <c r="AN2639" s="100"/>
      <c r="AO2639" s="100"/>
      <c r="AP2639" s="100"/>
      <c r="AQ2639" s="100"/>
      <c r="AR2639" s="100"/>
      <c r="AS2639" s="100"/>
      <c r="AT2639" s="100"/>
      <c r="AU2639" s="100"/>
      <c r="AV2639" s="100"/>
      <c r="AW2639" s="100"/>
      <c r="AX2639" s="100"/>
      <c r="AY2639" s="100"/>
    </row>
    <row r="2640" spans="37:51">
      <c r="AK2640" s="100"/>
      <c r="AL2640" s="100"/>
      <c r="AM2640" s="100"/>
      <c r="AN2640" s="100"/>
      <c r="AO2640" s="100"/>
      <c r="AP2640" s="100"/>
      <c r="AQ2640" s="100"/>
      <c r="AR2640" s="100"/>
      <c r="AS2640" s="100"/>
      <c r="AT2640" s="100"/>
      <c r="AU2640" s="100"/>
      <c r="AV2640" s="100"/>
      <c r="AW2640" s="100"/>
      <c r="AX2640" s="100"/>
      <c r="AY2640" s="100"/>
    </row>
    <row r="2641" spans="37:51">
      <c r="AK2641" s="100"/>
      <c r="AL2641" s="100"/>
      <c r="AM2641" s="100"/>
      <c r="AN2641" s="100"/>
      <c r="AO2641" s="100"/>
      <c r="AP2641" s="100"/>
      <c r="AQ2641" s="100"/>
      <c r="AR2641" s="100"/>
      <c r="AS2641" s="100"/>
      <c r="AT2641" s="100"/>
      <c r="AU2641" s="100"/>
      <c r="AV2641" s="100"/>
      <c r="AW2641" s="100"/>
      <c r="AX2641" s="100"/>
      <c r="AY2641" s="100"/>
    </row>
    <row r="2642" spans="37:51">
      <c r="AK2642" s="100"/>
      <c r="AL2642" s="100"/>
      <c r="AM2642" s="100"/>
      <c r="AN2642" s="100"/>
      <c r="AO2642" s="100"/>
      <c r="AP2642" s="100"/>
      <c r="AQ2642" s="100"/>
      <c r="AR2642" s="100"/>
      <c r="AS2642" s="100"/>
      <c r="AT2642" s="100"/>
      <c r="AU2642" s="100"/>
      <c r="AV2642" s="100"/>
      <c r="AW2642" s="100"/>
      <c r="AX2642" s="100"/>
      <c r="AY2642" s="100"/>
    </row>
    <row r="2643" spans="37:51">
      <c r="AK2643" s="100"/>
      <c r="AL2643" s="100"/>
      <c r="AM2643" s="100"/>
      <c r="AN2643" s="100"/>
      <c r="AO2643" s="100"/>
      <c r="AP2643" s="100"/>
      <c r="AQ2643" s="100"/>
      <c r="AR2643" s="100"/>
      <c r="AS2643" s="100"/>
      <c r="AT2643" s="100"/>
      <c r="AU2643" s="100"/>
      <c r="AV2643" s="100"/>
      <c r="AW2643" s="100"/>
      <c r="AX2643" s="100"/>
      <c r="AY2643" s="100"/>
    </row>
    <row r="2644" spans="37:51">
      <c r="AK2644" s="100"/>
      <c r="AL2644" s="100"/>
      <c r="AM2644" s="100"/>
      <c r="AN2644" s="100"/>
      <c r="AO2644" s="100"/>
      <c r="AP2644" s="100"/>
      <c r="AQ2644" s="100"/>
      <c r="AR2644" s="100"/>
      <c r="AS2644" s="100"/>
      <c r="AT2644" s="100"/>
      <c r="AU2644" s="100"/>
      <c r="AV2644" s="100"/>
      <c r="AW2644" s="100"/>
      <c r="AX2644" s="100"/>
      <c r="AY2644" s="100"/>
    </row>
    <row r="2645" spans="37:51">
      <c r="AK2645" s="100"/>
      <c r="AL2645" s="100"/>
      <c r="AM2645" s="100"/>
      <c r="AN2645" s="100"/>
      <c r="AO2645" s="100"/>
      <c r="AP2645" s="100"/>
      <c r="AQ2645" s="100"/>
      <c r="AR2645" s="100"/>
      <c r="AS2645" s="100"/>
      <c r="AT2645" s="100"/>
      <c r="AU2645" s="100"/>
      <c r="AV2645" s="100"/>
      <c r="AW2645" s="100"/>
      <c r="AX2645" s="100"/>
      <c r="AY2645" s="100"/>
    </row>
    <row r="2646" spans="37:51">
      <c r="AK2646" s="100"/>
      <c r="AL2646" s="100"/>
      <c r="AM2646" s="100"/>
      <c r="AN2646" s="100"/>
      <c r="AO2646" s="100"/>
      <c r="AP2646" s="100"/>
      <c r="AQ2646" s="100"/>
      <c r="AR2646" s="100"/>
      <c r="AS2646" s="100"/>
      <c r="AT2646" s="100"/>
      <c r="AU2646" s="100"/>
      <c r="AV2646" s="100"/>
      <c r="AW2646" s="100"/>
      <c r="AX2646" s="100"/>
      <c r="AY2646" s="100"/>
    </row>
    <row r="2647" spans="37:51">
      <c r="AK2647" s="100"/>
      <c r="AL2647" s="100"/>
      <c r="AM2647" s="100"/>
      <c r="AN2647" s="100"/>
      <c r="AO2647" s="100"/>
      <c r="AP2647" s="100"/>
      <c r="AQ2647" s="100"/>
      <c r="AR2647" s="100"/>
      <c r="AS2647" s="100"/>
      <c r="AT2647" s="100"/>
      <c r="AU2647" s="100"/>
      <c r="AV2647" s="100"/>
      <c r="AW2647" s="100"/>
      <c r="AX2647" s="100"/>
      <c r="AY2647" s="100"/>
    </row>
    <row r="2648" spans="37:51">
      <c r="AK2648" s="100"/>
      <c r="AL2648" s="100"/>
      <c r="AM2648" s="100"/>
      <c r="AN2648" s="100"/>
      <c r="AO2648" s="100"/>
      <c r="AP2648" s="100"/>
      <c r="AQ2648" s="100"/>
      <c r="AR2648" s="100"/>
      <c r="AS2648" s="100"/>
      <c r="AT2648" s="100"/>
      <c r="AU2648" s="100"/>
      <c r="AV2648" s="100"/>
      <c r="AW2648" s="100"/>
      <c r="AX2648" s="100"/>
      <c r="AY2648" s="100"/>
    </row>
    <row r="2649" spans="37:51">
      <c r="AK2649" s="100"/>
      <c r="AL2649" s="100"/>
      <c r="AM2649" s="100"/>
      <c r="AN2649" s="100"/>
      <c r="AO2649" s="100"/>
      <c r="AP2649" s="100"/>
      <c r="AQ2649" s="100"/>
      <c r="AR2649" s="100"/>
      <c r="AS2649" s="100"/>
      <c r="AT2649" s="100"/>
      <c r="AU2649" s="100"/>
      <c r="AV2649" s="100"/>
      <c r="AW2649" s="100"/>
      <c r="AX2649" s="100"/>
      <c r="AY2649" s="100"/>
    </row>
    <row r="2650" spans="37:51">
      <c r="AK2650" s="100"/>
      <c r="AL2650" s="100"/>
      <c r="AM2650" s="100"/>
      <c r="AN2650" s="100"/>
      <c r="AO2650" s="100"/>
      <c r="AP2650" s="100"/>
      <c r="AQ2650" s="100"/>
      <c r="AR2650" s="100"/>
      <c r="AS2650" s="100"/>
      <c r="AT2650" s="100"/>
      <c r="AU2650" s="100"/>
      <c r="AV2650" s="100"/>
      <c r="AW2650" s="100"/>
      <c r="AX2650" s="100"/>
      <c r="AY2650" s="100"/>
    </row>
    <row r="2651" spans="37:51">
      <c r="AK2651" s="100"/>
      <c r="AL2651" s="100"/>
      <c r="AM2651" s="100"/>
      <c r="AN2651" s="100"/>
      <c r="AO2651" s="100"/>
      <c r="AP2651" s="100"/>
      <c r="AQ2651" s="100"/>
      <c r="AR2651" s="100"/>
      <c r="AS2651" s="100"/>
      <c r="AT2651" s="100"/>
      <c r="AU2651" s="100"/>
      <c r="AV2651" s="100"/>
      <c r="AW2651" s="100"/>
      <c r="AX2651" s="100"/>
      <c r="AY2651" s="100"/>
    </row>
    <row r="2652" spans="37:51">
      <c r="AK2652" s="100"/>
      <c r="AL2652" s="100"/>
      <c r="AM2652" s="100"/>
      <c r="AN2652" s="100"/>
      <c r="AO2652" s="100"/>
      <c r="AP2652" s="100"/>
      <c r="AQ2652" s="100"/>
      <c r="AR2652" s="100"/>
      <c r="AS2652" s="100"/>
      <c r="AT2652" s="100"/>
      <c r="AU2652" s="100"/>
      <c r="AV2652" s="100"/>
      <c r="AW2652" s="100"/>
      <c r="AX2652" s="100"/>
      <c r="AY2652" s="100"/>
    </row>
    <row r="2653" spans="37:51">
      <c r="AK2653" s="100"/>
      <c r="AL2653" s="100"/>
      <c r="AM2653" s="100"/>
      <c r="AN2653" s="100"/>
      <c r="AO2653" s="100"/>
      <c r="AP2653" s="100"/>
      <c r="AQ2653" s="100"/>
      <c r="AR2653" s="100"/>
      <c r="AS2653" s="100"/>
      <c r="AT2653" s="100"/>
      <c r="AU2653" s="100"/>
      <c r="AV2653" s="100"/>
      <c r="AW2653" s="100"/>
      <c r="AX2653" s="100"/>
      <c r="AY2653" s="100"/>
    </row>
    <row r="2654" spans="37:51">
      <c r="AK2654" s="100"/>
      <c r="AL2654" s="100"/>
      <c r="AM2654" s="100"/>
      <c r="AN2654" s="100"/>
      <c r="AO2654" s="100"/>
      <c r="AP2654" s="100"/>
      <c r="AQ2654" s="100"/>
      <c r="AR2654" s="100"/>
      <c r="AS2654" s="100"/>
      <c r="AT2654" s="100"/>
      <c r="AU2654" s="100"/>
      <c r="AV2654" s="100"/>
      <c r="AW2654" s="100"/>
      <c r="AX2654" s="100"/>
      <c r="AY2654" s="100"/>
    </row>
    <row r="2655" spans="37:51">
      <c r="AK2655" s="100"/>
      <c r="AL2655" s="100"/>
      <c r="AM2655" s="100"/>
      <c r="AN2655" s="100"/>
      <c r="AO2655" s="100"/>
      <c r="AP2655" s="100"/>
      <c r="AQ2655" s="100"/>
      <c r="AR2655" s="100"/>
      <c r="AS2655" s="100"/>
      <c r="AT2655" s="100"/>
      <c r="AU2655" s="100"/>
      <c r="AV2655" s="100"/>
      <c r="AW2655" s="100"/>
      <c r="AX2655" s="100"/>
      <c r="AY2655" s="100"/>
    </row>
    <row r="2656" spans="37:51">
      <c r="AK2656" s="100"/>
      <c r="AL2656" s="100"/>
      <c r="AM2656" s="100"/>
      <c r="AN2656" s="100"/>
      <c r="AO2656" s="100"/>
      <c r="AP2656" s="100"/>
      <c r="AQ2656" s="100"/>
      <c r="AR2656" s="100"/>
      <c r="AS2656" s="100"/>
      <c r="AT2656" s="100"/>
      <c r="AU2656" s="100"/>
      <c r="AV2656" s="100"/>
      <c r="AW2656" s="100"/>
      <c r="AX2656" s="100"/>
      <c r="AY2656" s="100"/>
    </row>
    <row r="2657" spans="37:51">
      <c r="AK2657" s="100"/>
      <c r="AL2657" s="100"/>
      <c r="AM2657" s="100"/>
      <c r="AN2657" s="100"/>
      <c r="AO2657" s="100"/>
      <c r="AP2657" s="100"/>
      <c r="AQ2657" s="100"/>
      <c r="AR2657" s="100"/>
      <c r="AS2657" s="100"/>
      <c r="AT2657" s="100"/>
      <c r="AU2657" s="100"/>
      <c r="AV2657" s="100"/>
      <c r="AW2657" s="100"/>
      <c r="AX2657" s="100"/>
      <c r="AY2657" s="100"/>
    </row>
    <row r="2658" spans="37:51">
      <c r="AK2658" s="100"/>
      <c r="AL2658" s="100"/>
      <c r="AM2658" s="100"/>
      <c r="AN2658" s="100"/>
      <c r="AO2658" s="100"/>
      <c r="AP2658" s="100"/>
      <c r="AQ2658" s="100"/>
      <c r="AR2658" s="100"/>
      <c r="AS2658" s="100"/>
      <c r="AT2658" s="100"/>
      <c r="AU2658" s="100"/>
      <c r="AV2658" s="100"/>
      <c r="AW2658" s="100"/>
      <c r="AX2658" s="100"/>
      <c r="AY2658" s="100"/>
    </row>
    <row r="2659" spans="37:51">
      <c r="AK2659" s="100"/>
      <c r="AL2659" s="100"/>
      <c r="AM2659" s="100"/>
      <c r="AN2659" s="100"/>
      <c r="AO2659" s="100"/>
      <c r="AP2659" s="100"/>
      <c r="AQ2659" s="100"/>
      <c r="AR2659" s="100"/>
      <c r="AS2659" s="100"/>
      <c r="AT2659" s="100"/>
      <c r="AU2659" s="100"/>
      <c r="AV2659" s="100"/>
      <c r="AW2659" s="100"/>
      <c r="AX2659" s="100"/>
      <c r="AY2659" s="100"/>
    </row>
    <row r="2660" spans="37:51">
      <c r="AK2660" s="100"/>
      <c r="AL2660" s="100"/>
      <c r="AM2660" s="100"/>
      <c r="AN2660" s="100"/>
      <c r="AO2660" s="100"/>
      <c r="AP2660" s="100"/>
      <c r="AQ2660" s="100"/>
      <c r="AR2660" s="100"/>
      <c r="AS2660" s="100"/>
      <c r="AT2660" s="100"/>
      <c r="AU2660" s="100"/>
      <c r="AV2660" s="100"/>
      <c r="AW2660" s="100"/>
      <c r="AX2660" s="100"/>
      <c r="AY2660" s="100"/>
    </row>
    <row r="2661" spans="37:51">
      <c r="AK2661" s="100"/>
      <c r="AL2661" s="100"/>
      <c r="AM2661" s="100"/>
      <c r="AN2661" s="100"/>
      <c r="AO2661" s="100"/>
      <c r="AP2661" s="100"/>
      <c r="AQ2661" s="100"/>
      <c r="AR2661" s="100"/>
      <c r="AS2661" s="100"/>
      <c r="AT2661" s="100"/>
      <c r="AU2661" s="100"/>
      <c r="AV2661" s="100"/>
      <c r="AW2661" s="100"/>
      <c r="AX2661" s="100"/>
      <c r="AY2661" s="100"/>
    </row>
    <row r="2662" spans="37:51">
      <c r="AK2662" s="100"/>
      <c r="AL2662" s="100"/>
      <c r="AM2662" s="100"/>
      <c r="AN2662" s="100"/>
      <c r="AO2662" s="100"/>
      <c r="AP2662" s="100"/>
      <c r="AQ2662" s="100"/>
      <c r="AR2662" s="100"/>
      <c r="AS2662" s="100"/>
      <c r="AT2662" s="100"/>
      <c r="AU2662" s="100"/>
      <c r="AV2662" s="100"/>
      <c r="AW2662" s="100"/>
      <c r="AX2662" s="100"/>
      <c r="AY2662" s="100"/>
    </row>
    <row r="2663" spans="37:51">
      <c r="AK2663" s="100"/>
      <c r="AL2663" s="100"/>
      <c r="AM2663" s="100"/>
      <c r="AN2663" s="100"/>
      <c r="AO2663" s="100"/>
      <c r="AP2663" s="100"/>
      <c r="AQ2663" s="100"/>
      <c r="AR2663" s="100"/>
      <c r="AS2663" s="100"/>
      <c r="AT2663" s="100"/>
      <c r="AU2663" s="100"/>
      <c r="AV2663" s="100"/>
      <c r="AW2663" s="100"/>
      <c r="AX2663" s="100"/>
      <c r="AY2663" s="100"/>
    </row>
    <row r="2664" spans="37:51">
      <c r="AK2664" s="100"/>
      <c r="AL2664" s="100"/>
      <c r="AM2664" s="100"/>
      <c r="AN2664" s="100"/>
      <c r="AO2664" s="100"/>
      <c r="AP2664" s="100"/>
      <c r="AQ2664" s="100"/>
      <c r="AR2664" s="100"/>
      <c r="AS2664" s="100"/>
      <c r="AT2664" s="100"/>
      <c r="AU2664" s="100"/>
      <c r="AV2664" s="100"/>
      <c r="AW2664" s="100"/>
      <c r="AX2664" s="100"/>
      <c r="AY2664" s="100"/>
    </row>
    <row r="2665" spans="37:51">
      <c r="AK2665" s="100"/>
      <c r="AL2665" s="100"/>
      <c r="AM2665" s="100"/>
      <c r="AN2665" s="100"/>
      <c r="AO2665" s="100"/>
      <c r="AP2665" s="100"/>
      <c r="AQ2665" s="100"/>
      <c r="AR2665" s="100"/>
      <c r="AS2665" s="100"/>
      <c r="AT2665" s="100"/>
      <c r="AU2665" s="100"/>
      <c r="AV2665" s="100"/>
      <c r="AW2665" s="100"/>
      <c r="AX2665" s="100"/>
      <c r="AY2665" s="100"/>
    </row>
    <row r="2666" spans="37:51">
      <c r="AK2666" s="100"/>
      <c r="AL2666" s="100"/>
      <c r="AM2666" s="100"/>
      <c r="AN2666" s="100"/>
      <c r="AO2666" s="100"/>
      <c r="AP2666" s="100"/>
      <c r="AQ2666" s="100"/>
      <c r="AR2666" s="100"/>
      <c r="AS2666" s="100"/>
      <c r="AT2666" s="100"/>
      <c r="AU2666" s="100"/>
      <c r="AV2666" s="100"/>
      <c r="AW2666" s="100"/>
      <c r="AX2666" s="100"/>
      <c r="AY2666" s="100"/>
    </row>
    <row r="2667" spans="37:51">
      <c r="AK2667" s="100"/>
      <c r="AL2667" s="100"/>
      <c r="AM2667" s="100"/>
      <c r="AN2667" s="100"/>
      <c r="AO2667" s="100"/>
      <c r="AP2667" s="100"/>
      <c r="AQ2667" s="100"/>
      <c r="AR2667" s="100"/>
      <c r="AS2667" s="100"/>
      <c r="AT2667" s="100"/>
      <c r="AU2667" s="100"/>
      <c r="AV2667" s="100"/>
      <c r="AW2667" s="100"/>
      <c r="AX2667" s="100"/>
      <c r="AY2667" s="100"/>
    </row>
    <row r="2668" spans="37:51">
      <c r="AK2668" s="100"/>
      <c r="AL2668" s="100"/>
      <c r="AM2668" s="100"/>
      <c r="AN2668" s="100"/>
      <c r="AO2668" s="100"/>
      <c r="AP2668" s="100"/>
      <c r="AQ2668" s="100"/>
      <c r="AR2668" s="100"/>
      <c r="AS2668" s="100"/>
      <c r="AT2668" s="100"/>
      <c r="AU2668" s="100"/>
      <c r="AV2668" s="100"/>
      <c r="AW2668" s="100"/>
      <c r="AX2668" s="100"/>
      <c r="AY2668" s="100"/>
    </row>
    <row r="2669" spans="37:51">
      <c r="AK2669" s="100"/>
      <c r="AL2669" s="100"/>
      <c r="AM2669" s="100"/>
      <c r="AN2669" s="100"/>
      <c r="AO2669" s="100"/>
      <c r="AP2669" s="100"/>
      <c r="AQ2669" s="100"/>
      <c r="AR2669" s="100"/>
      <c r="AS2669" s="100"/>
      <c r="AT2669" s="100"/>
      <c r="AU2669" s="100"/>
      <c r="AV2669" s="100"/>
      <c r="AW2669" s="100"/>
      <c r="AX2669" s="100"/>
      <c r="AY2669" s="100"/>
    </row>
    <row r="2670" spans="37:51">
      <c r="AK2670" s="100"/>
      <c r="AL2670" s="100"/>
      <c r="AM2670" s="100"/>
      <c r="AN2670" s="100"/>
      <c r="AO2670" s="100"/>
      <c r="AP2670" s="100"/>
      <c r="AQ2670" s="100"/>
      <c r="AR2670" s="100"/>
      <c r="AS2670" s="100"/>
      <c r="AT2670" s="100"/>
      <c r="AU2670" s="100"/>
      <c r="AV2670" s="100"/>
      <c r="AW2670" s="100"/>
      <c r="AX2670" s="100"/>
      <c r="AY2670" s="100"/>
    </row>
    <row r="2671" spans="37:51">
      <c r="AK2671" s="100"/>
      <c r="AL2671" s="100"/>
      <c r="AM2671" s="100"/>
      <c r="AN2671" s="100"/>
      <c r="AO2671" s="100"/>
      <c r="AP2671" s="100"/>
      <c r="AQ2671" s="100"/>
      <c r="AR2671" s="100"/>
      <c r="AS2671" s="100"/>
      <c r="AT2671" s="100"/>
      <c r="AU2671" s="100"/>
      <c r="AV2671" s="100"/>
      <c r="AW2671" s="100"/>
      <c r="AX2671" s="100"/>
      <c r="AY2671" s="100"/>
    </row>
    <row r="2672" spans="37:51">
      <c r="AK2672" s="100"/>
      <c r="AL2672" s="100"/>
      <c r="AM2672" s="100"/>
      <c r="AN2672" s="100"/>
      <c r="AO2672" s="100"/>
      <c r="AP2672" s="100"/>
      <c r="AQ2672" s="100"/>
      <c r="AR2672" s="100"/>
      <c r="AS2672" s="100"/>
      <c r="AT2672" s="100"/>
      <c r="AU2672" s="100"/>
      <c r="AV2672" s="100"/>
      <c r="AW2672" s="100"/>
      <c r="AX2672" s="100"/>
      <c r="AY2672" s="100"/>
    </row>
    <row r="2673" spans="37:51">
      <c r="AK2673" s="100"/>
      <c r="AL2673" s="100"/>
      <c r="AM2673" s="100"/>
      <c r="AN2673" s="100"/>
      <c r="AO2673" s="100"/>
      <c r="AP2673" s="100"/>
      <c r="AQ2673" s="100"/>
      <c r="AR2673" s="100"/>
      <c r="AS2673" s="100"/>
      <c r="AT2673" s="100"/>
      <c r="AU2673" s="100"/>
      <c r="AV2673" s="100"/>
      <c r="AW2673" s="100"/>
      <c r="AX2673" s="100"/>
      <c r="AY2673" s="100"/>
    </row>
    <row r="2674" spans="37:51">
      <c r="AK2674" s="100"/>
      <c r="AL2674" s="100"/>
      <c r="AM2674" s="100"/>
      <c r="AN2674" s="100"/>
      <c r="AO2674" s="100"/>
      <c r="AP2674" s="100"/>
      <c r="AQ2674" s="100"/>
      <c r="AR2674" s="100"/>
      <c r="AS2674" s="100"/>
      <c r="AT2674" s="100"/>
      <c r="AU2674" s="100"/>
      <c r="AV2674" s="100"/>
      <c r="AW2674" s="100"/>
      <c r="AX2674" s="100"/>
      <c r="AY2674" s="100"/>
    </row>
    <row r="2675" spans="37:51">
      <c r="AK2675" s="100"/>
      <c r="AL2675" s="100"/>
      <c r="AM2675" s="100"/>
      <c r="AN2675" s="100"/>
      <c r="AO2675" s="100"/>
      <c r="AP2675" s="100"/>
      <c r="AQ2675" s="100"/>
      <c r="AR2675" s="100"/>
      <c r="AS2675" s="100"/>
      <c r="AT2675" s="100"/>
      <c r="AU2675" s="100"/>
      <c r="AV2675" s="100"/>
      <c r="AW2675" s="100"/>
      <c r="AX2675" s="100"/>
      <c r="AY2675" s="100"/>
    </row>
    <row r="2676" spans="37:51">
      <c r="AK2676" s="100"/>
      <c r="AL2676" s="100"/>
      <c r="AM2676" s="100"/>
      <c r="AN2676" s="100"/>
      <c r="AO2676" s="100"/>
      <c r="AP2676" s="100"/>
      <c r="AQ2676" s="100"/>
      <c r="AR2676" s="100"/>
      <c r="AS2676" s="100"/>
      <c r="AT2676" s="100"/>
      <c r="AU2676" s="100"/>
      <c r="AV2676" s="100"/>
      <c r="AW2676" s="100"/>
      <c r="AX2676" s="100"/>
      <c r="AY2676" s="100"/>
    </row>
    <row r="2677" spans="37:51">
      <c r="AK2677" s="100"/>
      <c r="AL2677" s="100"/>
      <c r="AM2677" s="100"/>
      <c r="AN2677" s="100"/>
      <c r="AO2677" s="100"/>
      <c r="AP2677" s="100"/>
      <c r="AQ2677" s="100"/>
      <c r="AR2677" s="100"/>
      <c r="AS2677" s="100"/>
      <c r="AT2677" s="100"/>
      <c r="AU2677" s="100"/>
      <c r="AV2677" s="100"/>
      <c r="AW2677" s="100"/>
      <c r="AX2677" s="100"/>
      <c r="AY2677" s="100"/>
    </row>
    <row r="2678" spans="37:51">
      <c r="AK2678" s="100"/>
      <c r="AL2678" s="100"/>
      <c r="AM2678" s="100"/>
      <c r="AN2678" s="100"/>
      <c r="AO2678" s="100"/>
      <c r="AP2678" s="100"/>
      <c r="AQ2678" s="100"/>
      <c r="AR2678" s="100"/>
      <c r="AS2678" s="100"/>
      <c r="AT2678" s="100"/>
      <c r="AU2678" s="100"/>
      <c r="AV2678" s="100"/>
      <c r="AW2678" s="100"/>
      <c r="AX2678" s="100"/>
      <c r="AY2678" s="100"/>
    </row>
    <row r="2679" spans="37:51">
      <c r="AK2679" s="100"/>
      <c r="AL2679" s="100"/>
      <c r="AM2679" s="100"/>
      <c r="AN2679" s="100"/>
      <c r="AO2679" s="100"/>
      <c r="AP2679" s="100"/>
      <c r="AQ2679" s="100"/>
      <c r="AR2679" s="100"/>
      <c r="AS2679" s="100"/>
      <c r="AT2679" s="100"/>
      <c r="AU2679" s="100"/>
      <c r="AV2679" s="100"/>
      <c r="AW2679" s="100"/>
      <c r="AX2679" s="100"/>
      <c r="AY2679" s="100"/>
    </row>
    <row r="2680" spans="37:51">
      <c r="AK2680" s="100"/>
      <c r="AL2680" s="100"/>
      <c r="AM2680" s="100"/>
      <c r="AN2680" s="100"/>
      <c r="AO2680" s="100"/>
      <c r="AP2680" s="100"/>
      <c r="AQ2680" s="100"/>
      <c r="AR2680" s="100"/>
      <c r="AS2680" s="100"/>
      <c r="AT2680" s="100"/>
      <c r="AU2680" s="100"/>
      <c r="AV2680" s="100"/>
      <c r="AW2680" s="100"/>
      <c r="AX2680" s="100"/>
      <c r="AY2680" s="100"/>
    </row>
    <row r="2681" spans="37:51">
      <c r="AK2681" s="100"/>
      <c r="AL2681" s="100"/>
      <c r="AM2681" s="100"/>
      <c r="AN2681" s="100"/>
      <c r="AO2681" s="100"/>
      <c r="AP2681" s="100"/>
      <c r="AQ2681" s="100"/>
      <c r="AR2681" s="100"/>
      <c r="AS2681" s="100"/>
      <c r="AT2681" s="100"/>
      <c r="AU2681" s="100"/>
      <c r="AV2681" s="100"/>
      <c r="AW2681" s="100"/>
      <c r="AX2681" s="100"/>
      <c r="AY2681" s="100"/>
    </row>
    <row r="2682" spans="37:51">
      <c r="AK2682" s="100"/>
      <c r="AL2682" s="100"/>
      <c r="AM2682" s="100"/>
      <c r="AN2682" s="100"/>
      <c r="AO2682" s="100"/>
      <c r="AP2682" s="100"/>
      <c r="AQ2682" s="100"/>
      <c r="AR2682" s="100"/>
      <c r="AS2682" s="100"/>
      <c r="AT2682" s="100"/>
      <c r="AU2682" s="100"/>
      <c r="AV2682" s="100"/>
      <c r="AW2682" s="100"/>
      <c r="AX2682" s="100"/>
      <c r="AY2682" s="100"/>
    </row>
    <row r="2683" spans="37:51">
      <c r="AK2683" s="100"/>
      <c r="AL2683" s="100"/>
      <c r="AM2683" s="100"/>
      <c r="AN2683" s="100"/>
      <c r="AO2683" s="100"/>
      <c r="AP2683" s="100"/>
      <c r="AQ2683" s="100"/>
      <c r="AR2683" s="100"/>
      <c r="AS2683" s="100"/>
      <c r="AT2683" s="100"/>
      <c r="AU2683" s="100"/>
      <c r="AV2683" s="100"/>
      <c r="AW2683" s="100"/>
      <c r="AX2683" s="100"/>
      <c r="AY2683" s="100"/>
    </row>
    <row r="2684" spans="37:51">
      <c r="AK2684" s="100"/>
      <c r="AL2684" s="100"/>
      <c r="AM2684" s="100"/>
      <c r="AN2684" s="100"/>
      <c r="AO2684" s="100"/>
      <c r="AP2684" s="100"/>
      <c r="AQ2684" s="100"/>
      <c r="AR2684" s="100"/>
      <c r="AS2684" s="100"/>
      <c r="AT2684" s="100"/>
      <c r="AU2684" s="100"/>
      <c r="AV2684" s="100"/>
      <c r="AW2684" s="100"/>
      <c r="AX2684" s="100"/>
      <c r="AY2684" s="100"/>
    </row>
    <row r="2685" spans="37:51">
      <c r="AK2685" s="100"/>
      <c r="AL2685" s="100"/>
      <c r="AM2685" s="100"/>
      <c r="AN2685" s="100"/>
      <c r="AO2685" s="100"/>
      <c r="AP2685" s="100"/>
      <c r="AQ2685" s="100"/>
      <c r="AR2685" s="100"/>
      <c r="AS2685" s="100"/>
      <c r="AT2685" s="100"/>
      <c r="AU2685" s="100"/>
      <c r="AV2685" s="100"/>
      <c r="AW2685" s="100"/>
      <c r="AX2685" s="100"/>
      <c r="AY2685" s="100"/>
    </row>
    <row r="2686" spans="37:51">
      <c r="AK2686" s="100"/>
      <c r="AL2686" s="100"/>
      <c r="AM2686" s="100"/>
      <c r="AN2686" s="100"/>
      <c r="AO2686" s="100"/>
      <c r="AP2686" s="100"/>
      <c r="AQ2686" s="100"/>
      <c r="AR2686" s="100"/>
      <c r="AS2686" s="100"/>
      <c r="AT2686" s="100"/>
      <c r="AU2686" s="100"/>
      <c r="AV2686" s="100"/>
      <c r="AW2686" s="100"/>
      <c r="AX2686" s="100"/>
      <c r="AY2686" s="100"/>
    </row>
    <row r="2687" spans="37:51">
      <c r="AK2687" s="100"/>
      <c r="AL2687" s="100"/>
      <c r="AM2687" s="100"/>
      <c r="AN2687" s="100"/>
      <c r="AO2687" s="100"/>
      <c r="AP2687" s="100"/>
      <c r="AQ2687" s="100"/>
      <c r="AR2687" s="100"/>
      <c r="AS2687" s="100"/>
      <c r="AT2687" s="100"/>
      <c r="AU2687" s="100"/>
      <c r="AV2687" s="100"/>
      <c r="AW2687" s="100"/>
      <c r="AX2687" s="100"/>
      <c r="AY2687" s="100"/>
    </row>
    <row r="2688" spans="37:51">
      <c r="AK2688" s="100"/>
      <c r="AL2688" s="100"/>
      <c r="AM2688" s="100"/>
      <c r="AN2688" s="100"/>
      <c r="AO2688" s="100"/>
      <c r="AP2688" s="100"/>
      <c r="AQ2688" s="100"/>
      <c r="AR2688" s="100"/>
      <c r="AS2688" s="100"/>
      <c r="AT2688" s="100"/>
      <c r="AU2688" s="100"/>
      <c r="AV2688" s="100"/>
      <c r="AW2688" s="100"/>
      <c r="AX2688" s="100"/>
      <c r="AY2688" s="100"/>
    </row>
    <row r="2689" spans="37:51">
      <c r="AK2689" s="100"/>
      <c r="AL2689" s="100"/>
      <c r="AM2689" s="100"/>
      <c r="AN2689" s="100"/>
      <c r="AO2689" s="100"/>
      <c r="AP2689" s="100"/>
      <c r="AQ2689" s="100"/>
      <c r="AR2689" s="100"/>
      <c r="AS2689" s="100"/>
      <c r="AT2689" s="100"/>
      <c r="AU2689" s="100"/>
      <c r="AV2689" s="100"/>
      <c r="AW2689" s="100"/>
      <c r="AX2689" s="100"/>
      <c r="AY2689" s="100"/>
    </row>
    <row r="2690" spans="37:51">
      <c r="AK2690" s="100"/>
      <c r="AL2690" s="100"/>
      <c r="AM2690" s="100"/>
      <c r="AN2690" s="100"/>
      <c r="AO2690" s="100"/>
      <c r="AP2690" s="100"/>
      <c r="AQ2690" s="100"/>
      <c r="AR2690" s="100"/>
      <c r="AS2690" s="100"/>
      <c r="AT2690" s="100"/>
      <c r="AU2690" s="100"/>
      <c r="AV2690" s="100"/>
      <c r="AW2690" s="100"/>
      <c r="AX2690" s="100"/>
      <c r="AY2690" s="100"/>
    </row>
    <row r="2691" spans="37:51">
      <c r="AK2691" s="100"/>
      <c r="AL2691" s="100"/>
      <c r="AM2691" s="100"/>
      <c r="AN2691" s="100"/>
      <c r="AO2691" s="100"/>
      <c r="AP2691" s="100"/>
      <c r="AQ2691" s="100"/>
      <c r="AR2691" s="100"/>
      <c r="AS2691" s="100"/>
      <c r="AT2691" s="100"/>
      <c r="AU2691" s="100"/>
      <c r="AV2691" s="100"/>
      <c r="AW2691" s="100"/>
      <c r="AX2691" s="100"/>
      <c r="AY2691" s="100"/>
    </row>
    <row r="2692" spans="37:51">
      <c r="AK2692" s="100"/>
      <c r="AL2692" s="100"/>
      <c r="AM2692" s="100"/>
      <c r="AN2692" s="100"/>
      <c r="AO2692" s="100"/>
      <c r="AP2692" s="100"/>
      <c r="AQ2692" s="100"/>
      <c r="AR2692" s="100"/>
      <c r="AS2692" s="100"/>
      <c r="AT2692" s="100"/>
      <c r="AU2692" s="100"/>
      <c r="AV2692" s="100"/>
      <c r="AW2692" s="100"/>
      <c r="AX2692" s="100"/>
      <c r="AY2692" s="100"/>
    </row>
    <row r="2693" spans="37:51">
      <c r="AK2693" s="100"/>
      <c r="AL2693" s="100"/>
      <c r="AM2693" s="100"/>
      <c r="AN2693" s="100"/>
      <c r="AO2693" s="100"/>
      <c r="AP2693" s="100"/>
      <c r="AQ2693" s="100"/>
      <c r="AR2693" s="100"/>
      <c r="AS2693" s="100"/>
      <c r="AT2693" s="100"/>
      <c r="AU2693" s="100"/>
      <c r="AV2693" s="100"/>
      <c r="AW2693" s="100"/>
      <c r="AX2693" s="100"/>
      <c r="AY2693" s="100"/>
    </row>
    <row r="2694" spans="37:51">
      <c r="AK2694" s="100"/>
      <c r="AL2694" s="100"/>
      <c r="AM2694" s="100"/>
      <c r="AN2694" s="100"/>
      <c r="AO2694" s="100"/>
      <c r="AP2694" s="100"/>
      <c r="AQ2694" s="100"/>
      <c r="AR2694" s="100"/>
      <c r="AS2694" s="100"/>
      <c r="AT2694" s="100"/>
      <c r="AU2694" s="100"/>
      <c r="AV2694" s="100"/>
      <c r="AW2694" s="100"/>
      <c r="AX2694" s="100"/>
      <c r="AY2694" s="100"/>
    </row>
    <row r="2695" spans="37:51">
      <c r="AK2695" s="100"/>
      <c r="AL2695" s="100"/>
      <c r="AM2695" s="100"/>
      <c r="AN2695" s="100"/>
      <c r="AO2695" s="100"/>
      <c r="AP2695" s="100"/>
      <c r="AQ2695" s="100"/>
      <c r="AR2695" s="100"/>
      <c r="AS2695" s="100"/>
      <c r="AT2695" s="100"/>
      <c r="AU2695" s="100"/>
      <c r="AV2695" s="100"/>
      <c r="AW2695" s="100"/>
      <c r="AX2695" s="100"/>
      <c r="AY2695" s="100"/>
    </row>
    <row r="2696" spans="37:51">
      <c r="AK2696" s="100"/>
      <c r="AL2696" s="100"/>
      <c r="AM2696" s="100"/>
      <c r="AN2696" s="100"/>
      <c r="AO2696" s="100"/>
      <c r="AP2696" s="100"/>
      <c r="AQ2696" s="100"/>
      <c r="AR2696" s="100"/>
      <c r="AS2696" s="100"/>
      <c r="AT2696" s="100"/>
      <c r="AU2696" s="100"/>
      <c r="AV2696" s="100"/>
      <c r="AW2696" s="100"/>
      <c r="AX2696" s="100"/>
      <c r="AY2696" s="100"/>
    </row>
    <row r="2697" spans="37:51">
      <c r="AK2697" s="100"/>
      <c r="AL2697" s="100"/>
      <c r="AM2697" s="100"/>
      <c r="AN2697" s="100"/>
      <c r="AO2697" s="100"/>
      <c r="AP2697" s="100"/>
      <c r="AQ2697" s="100"/>
      <c r="AR2697" s="100"/>
      <c r="AS2697" s="100"/>
      <c r="AT2697" s="100"/>
      <c r="AU2697" s="100"/>
      <c r="AV2697" s="100"/>
      <c r="AW2697" s="100"/>
      <c r="AX2697" s="100"/>
      <c r="AY2697" s="100"/>
    </row>
    <row r="2698" spans="37:51">
      <c r="AK2698" s="100"/>
      <c r="AL2698" s="100"/>
      <c r="AM2698" s="100"/>
      <c r="AN2698" s="100"/>
      <c r="AO2698" s="100"/>
      <c r="AP2698" s="100"/>
      <c r="AQ2698" s="100"/>
      <c r="AR2698" s="100"/>
      <c r="AS2698" s="100"/>
      <c r="AT2698" s="100"/>
      <c r="AU2698" s="100"/>
      <c r="AV2698" s="100"/>
      <c r="AW2698" s="100"/>
      <c r="AX2698" s="100"/>
      <c r="AY2698" s="100"/>
    </row>
    <row r="2699" spans="37:51">
      <c r="AK2699" s="100"/>
      <c r="AL2699" s="100"/>
      <c r="AM2699" s="100"/>
      <c r="AN2699" s="100"/>
      <c r="AO2699" s="100"/>
      <c r="AP2699" s="100"/>
      <c r="AQ2699" s="100"/>
      <c r="AR2699" s="100"/>
      <c r="AS2699" s="100"/>
      <c r="AT2699" s="100"/>
      <c r="AU2699" s="100"/>
      <c r="AV2699" s="100"/>
      <c r="AW2699" s="100"/>
      <c r="AX2699" s="100"/>
      <c r="AY2699" s="100"/>
    </row>
    <row r="2700" spans="37:51">
      <c r="AK2700" s="100"/>
      <c r="AL2700" s="100"/>
      <c r="AM2700" s="100"/>
      <c r="AN2700" s="100"/>
      <c r="AO2700" s="100"/>
      <c r="AP2700" s="100"/>
      <c r="AQ2700" s="100"/>
      <c r="AR2700" s="100"/>
      <c r="AS2700" s="100"/>
      <c r="AT2700" s="100"/>
      <c r="AU2700" s="100"/>
      <c r="AV2700" s="100"/>
      <c r="AW2700" s="100"/>
      <c r="AX2700" s="100"/>
      <c r="AY2700" s="100"/>
    </row>
    <row r="2701" spans="37:51">
      <c r="AK2701" s="100"/>
      <c r="AL2701" s="100"/>
      <c r="AM2701" s="100"/>
      <c r="AN2701" s="100"/>
      <c r="AO2701" s="100"/>
      <c r="AP2701" s="100"/>
      <c r="AQ2701" s="100"/>
      <c r="AR2701" s="100"/>
      <c r="AS2701" s="100"/>
      <c r="AT2701" s="100"/>
      <c r="AU2701" s="100"/>
      <c r="AV2701" s="100"/>
      <c r="AW2701" s="100"/>
      <c r="AX2701" s="100"/>
      <c r="AY2701" s="100"/>
    </row>
    <row r="2702" spans="37:51">
      <c r="AK2702" s="100"/>
      <c r="AL2702" s="100"/>
      <c r="AM2702" s="100"/>
      <c r="AN2702" s="100"/>
      <c r="AO2702" s="100"/>
      <c r="AP2702" s="100"/>
      <c r="AQ2702" s="100"/>
      <c r="AR2702" s="100"/>
      <c r="AS2702" s="100"/>
      <c r="AT2702" s="100"/>
      <c r="AU2702" s="100"/>
      <c r="AV2702" s="100"/>
      <c r="AW2702" s="100"/>
      <c r="AX2702" s="100"/>
      <c r="AY2702" s="100"/>
    </row>
    <row r="2703" spans="37:51">
      <c r="AK2703" s="100"/>
      <c r="AL2703" s="100"/>
      <c r="AM2703" s="100"/>
      <c r="AN2703" s="100"/>
      <c r="AO2703" s="100"/>
      <c r="AP2703" s="100"/>
      <c r="AQ2703" s="100"/>
      <c r="AR2703" s="100"/>
      <c r="AS2703" s="100"/>
      <c r="AT2703" s="100"/>
      <c r="AU2703" s="100"/>
      <c r="AV2703" s="100"/>
      <c r="AW2703" s="100"/>
      <c r="AX2703" s="100"/>
      <c r="AY2703" s="100"/>
    </row>
    <row r="2704" spans="37:51">
      <c r="AK2704" s="100"/>
      <c r="AL2704" s="100"/>
      <c r="AM2704" s="100"/>
      <c r="AN2704" s="100"/>
      <c r="AO2704" s="100"/>
      <c r="AP2704" s="100"/>
      <c r="AQ2704" s="100"/>
      <c r="AR2704" s="100"/>
      <c r="AS2704" s="100"/>
      <c r="AT2704" s="100"/>
      <c r="AU2704" s="100"/>
      <c r="AV2704" s="100"/>
      <c r="AW2704" s="100"/>
      <c r="AX2704" s="100"/>
      <c r="AY2704" s="100"/>
    </row>
    <row r="2705" spans="37:51">
      <c r="AK2705" s="100"/>
      <c r="AL2705" s="100"/>
      <c r="AM2705" s="100"/>
      <c r="AN2705" s="100"/>
      <c r="AO2705" s="100"/>
      <c r="AP2705" s="100"/>
      <c r="AQ2705" s="100"/>
      <c r="AR2705" s="100"/>
      <c r="AS2705" s="100"/>
      <c r="AT2705" s="100"/>
      <c r="AU2705" s="100"/>
      <c r="AV2705" s="100"/>
      <c r="AW2705" s="100"/>
      <c r="AX2705" s="100"/>
      <c r="AY2705" s="100"/>
    </row>
    <row r="2706" spans="37:51">
      <c r="AK2706" s="100"/>
      <c r="AL2706" s="100"/>
      <c r="AM2706" s="100"/>
      <c r="AN2706" s="100"/>
      <c r="AO2706" s="100"/>
      <c r="AP2706" s="100"/>
      <c r="AQ2706" s="100"/>
      <c r="AR2706" s="100"/>
      <c r="AS2706" s="100"/>
      <c r="AT2706" s="100"/>
      <c r="AU2706" s="100"/>
      <c r="AV2706" s="100"/>
      <c r="AW2706" s="100"/>
      <c r="AX2706" s="100"/>
      <c r="AY2706" s="100"/>
    </row>
    <row r="2707" spans="37:51">
      <c r="AK2707" s="100"/>
      <c r="AL2707" s="100"/>
      <c r="AM2707" s="100"/>
      <c r="AN2707" s="100"/>
      <c r="AO2707" s="100"/>
      <c r="AP2707" s="100"/>
      <c r="AQ2707" s="100"/>
      <c r="AR2707" s="100"/>
      <c r="AS2707" s="100"/>
      <c r="AT2707" s="100"/>
      <c r="AU2707" s="100"/>
      <c r="AV2707" s="100"/>
      <c r="AW2707" s="100"/>
      <c r="AX2707" s="100"/>
      <c r="AY2707" s="100"/>
    </row>
    <row r="2708" spans="37:51">
      <c r="AK2708" s="100"/>
      <c r="AL2708" s="100"/>
      <c r="AM2708" s="100"/>
      <c r="AN2708" s="100"/>
      <c r="AO2708" s="100"/>
      <c r="AP2708" s="100"/>
      <c r="AQ2708" s="100"/>
      <c r="AR2708" s="100"/>
      <c r="AS2708" s="100"/>
      <c r="AT2708" s="100"/>
      <c r="AU2708" s="100"/>
      <c r="AV2708" s="100"/>
      <c r="AW2708" s="100"/>
      <c r="AX2708" s="100"/>
      <c r="AY2708" s="100"/>
    </row>
    <row r="2709" spans="37:51">
      <c r="AK2709" s="100"/>
      <c r="AL2709" s="100"/>
      <c r="AM2709" s="100"/>
      <c r="AN2709" s="100"/>
      <c r="AO2709" s="100"/>
      <c r="AP2709" s="100"/>
      <c r="AQ2709" s="100"/>
      <c r="AR2709" s="100"/>
      <c r="AS2709" s="100"/>
      <c r="AT2709" s="100"/>
      <c r="AU2709" s="100"/>
      <c r="AV2709" s="100"/>
      <c r="AW2709" s="100"/>
      <c r="AX2709" s="100"/>
      <c r="AY2709" s="100"/>
    </row>
    <row r="2710" spans="37:51">
      <c r="AK2710" s="100"/>
      <c r="AL2710" s="100"/>
      <c r="AM2710" s="100"/>
      <c r="AN2710" s="100"/>
      <c r="AO2710" s="100"/>
      <c r="AP2710" s="100"/>
      <c r="AQ2710" s="100"/>
      <c r="AR2710" s="100"/>
      <c r="AS2710" s="100"/>
      <c r="AT2710" s="100"/>
      <c r="AU2710" s="100"/>
      <c r="AV2710" s="100"/>
      <c r="AW2710" s="100"/>
      <c r="AX2710" s="100"/>
      <c r="AY2710" s="100"/>
    </row>
    <row r="2711" spans="37:51">
      <c r="AK2711" s="100"/>
      <c r="AL2711" s="100"/>
      <c r="AM2711" s="100"/>
      <c r="AN2711" s="100"/>
      <c r="AO2711" s="100"/>
      <c r="AP2711" s="100"/>
      <c r="AQ2711" s="100"/>
      <c r="AR2711" s="100"/>
      <c r="AS2711" s="100"/>
      <c r="AT2711" s="100"/>
      <c r="AU2711" s="100"/>
      <c r="AV2711" s="100"/>
      <c r="AW2711" s="100"/>
      <c r="AX2711" s="100"/>
      <c r="AY2711" s="100"/>
    </row>
    <row r="2712" spans="37:51">
      <c r="AK2712" s="100"/>
      <c r="AL2712" s="100"/>
      <c r="AM2712" s="100"/>
      <c r="AN2712" s="100"/>
      <c r="AO2712" s="100"/>
      <c r="AP2712" s="100"/>
      <c r="AQ2712" s="100"/>
      <c r="AR2712" s="100"/>
      <c r="AS2712" s="100"/>
      <c r="AT2712" s="100"/>
      <c r="AU2712" s="100"/>
      <c r="AV2712" s="100"/>
      <c r="AW2712" s="100"/>
      <c r="AX2712" s="100"/>
      <c r="AY2712" s="100"/>
    </row>
    <row r="2713" spans="37:51">
      <c r="AK2713" s="100"/>
      <c r="AL2713" s="100"/>
      <c r="AM2713" s="100"/>
      <c r="AN2713" s="100"/>
      <c r="AO2713" s="100"/>
      <c r="AP2713" s="100"/>
      <c r="AQ2713" s="100"/>
      <c r="AR2713" s="100"/>
      <c r="AS2713" s="100"/>
      <c r="AT2713" s="100"/>
      <c r="AU2713" s="100"/>
      <c r="AV2713" s="100"/>
      <c r="AW2713" s="100"/>
      <c r="AX2713" s="100"/>
      <c r="AY2713" s="100"/>
    </row>
    <row r="2714" spans="37:51">
      <c r="AK2714" s="100"/>
      <c r="AL2714" s="100"/>
      <c r="AM2714" s="100"/>
      <c r="AN2714" s="100"/>
      <c r="AO2714" s="100"/>
      <c r="AP2714" s="100"/>
      <c r="AQ2714" s="100"/>
      <c r="AR2714" s="100"/>
      <c r="AS2714" s="100"/>
      <c r="AT2714" s="100"/>
      <c r="AU2714" s="100"/>
      <c r="AV2714" s="100"/>
      <c r="AW2714" s="100"/>
      <c r="AX2714" s="100"/>
      <c r="AY2714" s="100"/>
    </row>
    <row r="2715" spans="37:51">
      <c r="AK2715" s="100"/>
      <c r="AL2715" s="100"/>
      <c r="AM2715" s="100"/>
      <c r="AN2715" s="100"/>
      <c r="AO2715" s="100"/>
      <c r="AP2715" s="100"/>
      <c r="AQ2715" s="100"/>
      <c r="AR2715" s="100"/>
      <c r="AS2715" s="100"/>
      <c r="AT2715" s="100"/>
      <c r="AU2715" s="100"/>
      <c r="AV2715" s="100"/>
      <c r="AW2715" s="100"/>
      <c r="AX2715" s="100"/>
      <c r="AY2715" s="100"/>
    </row>
    <row r="2716" spans="37:51">
      <c r="AK2716" s="100"/>
      <c r="AL2716" s="100"/>
      <c r="AM2716" s="100"/>
      <c r="AN2716" s="100"/>
      <c r="AO2716" s="100"/>
      <c r="AP2716" s="100"/>
      <c r="AQ2716" s="100"/>
      <c r="AR2716" s="100"/>
      <c r="AS2716" s="100"/>
      <c r="AT2716" s="100"/>
      <c r="AU2716" s="100"/>
      <c r="AV2716" s="100"/>
      <c r="AW2716" s="100"/>
      <c r="AX2716" s="100"/>
      <c r="AY2716" s="100"/>
    </row>
    <row r="2717" spans="37:51">
      <c r="AK2717" s="100"/>
      <c r="AL2717" s="100"/>
      <c r="AM2717" s="100"/>
      <c r="AN2717" s="100"/>
      <c r="AO2717" s="100"/>
      <c r="AP2717" s="100"/>
      <c r="AQ2717" s="100"/>
      <c r="AR2717" s="100"/>
      <c r="AS2717" s="100"/>
      <c r="AT2717" s="100"/>
      <c r="AU2717" s="100"/>
      <c r="AV2717" s="100"/>
      <c r="AW2717" s="100"/>
      <c r="AX2717" s="100"/>
      <c r="AY2717" s="100"/>
    </row>
    <row r="2718" spans="37:51">
      <c r="AK2718" s="100"/>
      <c r="AL2718" s="100"/>
      <c r="AM2718" s="100"/>
      <c r="AN2718" s="100"/>
      <c r="AO2718" s="100"/>
      <c r="AP2718" s="100"/>
      <c r="AQ2718" s="100"/>
      <c r="AR2718" s="100"/>
      <c r="AS2718" s="100"/>
      <c r="AT2718" s="100"/>
      <c r="AU2718" s="100"/>
      <c r="AV2718" s="100"/>
      <c r="AW2718" s="100"/>
      <c r="AX2718" s="100"/>
      <c r="AY2718" s="100"/>
    </row>
    <row r="2719" spans="37:51">
      <c r="AK2719" s="100"/>
      <c r="AL2719" s="100"/>
      <c r="AM2719" s="100"/>
      <c r="AN2719" s="100"/>
      <c r="AO2719" s="100"/>
      <c r="AP2719" s="100"/>
      <c r="AQ2719" s="100"/>
      <c r="AR2719" s="100"/>
      <c r="AS2719" s="100"/>
      <c r="AT2719" s="100"/>
      <c r="AU2719" s="100"/>
      <c r="AV2719" s="100"/>
      <c r="AW2719" s="100"/>
      <c r="AX2719" s="100"/>
      <c r="AY2719" s="100"/>
    </row>
    <row r="2720" spans="37:51">
      <c r="AK2720" s="100"/>
      <c r="AL2720" s="100"/>
      <c r="AM2720" s="100"/>
      <c r="AN2720" s="100"/>
      <c r="AO2720" s="100"/>
      <c r="AP2720" s="100"/>
      <c r="AQ2720" s="100"/>
      <c r="AR2720" s="100"/>
      <c r="AS2720" s="100"/>
      <c r="AT2720" s="100"/>
      <c r="AU2720" s="100"/>
      <c r="AV2720" s="100"/>
      <c r="AW2720" s="100"/>
      <c r="AX2720" s="100"/>
      <c r="AY2720" s="100"/>
    </row>
    <row r="2721" spans="37:51">
      <c r="AK2721" s="100"/>
      <c r="AL2721" s="100"/>
      <c r="AM2721" s="100"/>
      <c r="AN2721" s="100"/>
      <c r="AO2721" s="100"/>
      <c r="AP2721" s="100"/>
      <c r="AQ2721" s="100"/>
      <c r="AR2721" s="100"/>
      <c r="AS2721" s="100"/>
      <c r="AT2721" s="100"/>
      <c r="AU2721" s="100"/>
      <c r="AV2721" s="100"/>
      <c r="AW2721" s="100"/>
      <c r="AX2721" s="100"/>
      <c r="AY2721" s="100"/>
    </row>
    <row r="2722" spans="37:51">
      <c r="AK2722" s="100"/>
      <c r="AL2722" s="100"/>
      <c r="AM2722" s="100"/>
      <c r="AN2722" s="100"/>
      <c r="AO2722" s="100"/>
      <c r="AP2722" s="100"/>
      <c r="AQ2722" s="100"/>
      <c r="AR2722" s="100"/>
      <c r="AS2722" s="100"/>
      <c r="AT2722" s="100"/>
      <c r="AU2722" s="100"/>
      <c r="AV2722" s="100"/>
      <c r="AW2722" s="100"/>
      <c r="AX2722" s="100"/>
      <c r="AY2722" s="100"/>
    </row>
    <row r="2723" spans="37:51">
      <c r="AK2723" s="100"/>
      <c r="AL2723" s="100"/>
      <c r="AM2723" s="100"/>
      <c r="AN2723" s="100"/>
      <c r="AO2723" s="100"/>
      <c r="AP2723" s="100"/>
      <c r="AQ2723" s="100"/>
      <c r="AR2723" s="100"/>
      <c r="AS2723" s="100"/>
      <c r="AT2723" s="100"/>
      <c r="AU2723" s="100"/>
      <c r="AV2723" s="100"/>
      <c r="AW2723" s="100"/>
      <c r="AX2723" s="100"/>
      <c r="AY2723" s="100"/>
    </row>
    <row r="2724" spans="37:51">
      <c r="AK2724" s="100"/>
      <c r="AL2724" s="100"/>
      <c r="AM2724" s="100"/>
      <c r="AN2724" s="100"/>
      <c r="AO2724" s="100"/>
      <c r="AP2724" s="100"/>
      <c r="AQ2724" s="100"/>
      <c r="AR2724" s="100"/>
      <c r="AS2724" s="100"/>
      <c r="AT2724" s="100"/>
      <c r="AU2724" s="100"/>
      <c r="AV2724" s="100"/>
      <c r="AW2724" s="100"/>
      <c r="AX2724" s="100"/>
      <c r="AY2724" s="100"/>
    </row>
    <row r="2725" spans="37:51">
      <c r="AK2725" s="100"/>
      <c r="AL2725" s="100"/>
      <c r="AM2725" s="100"/>
      <c r="AN2725" s="100"/>
      <c r="AO2725" s="100"/>
      <c r="AP2725" s="100"/>
      <c r="AQ2725" s="100"/>
      <c r="AR2725" s="100"/>
      <c r="AS2725" s="100"/>
      <c r="AT2725" s="100"/>
      <c r="AU2725" s="100"/>
      <c r="AV2725" s="100"/>
      <c r="AW2725" s="100"/>
      <c r="AX2725" s="100"/>
      <c r="AY2725" s="100"/>
    </row>
    <row r="2726" spans="37:51">
      <c r="AK2726" s="100"/>
      <c r="AL2726" s="100"/>
      <c r="AM2726" s="100"/>
      <c r="AN2726" s="100"/>
      <c r="AO2726" s="100"/>
      <c r="AP2726" s="100"/>
      <c r="AQ2726" s="100"/>
      <c r="AR2726" s="100"/>
      <c r="AS2726" s="100"/>
      <c r="AT2726" s="100"/>
      <c r="AU2726" s="100"/>
      <c r="AV2726" s="100"/>
      <c r="AW2726" s="100"/>
      <c r="AX2726" s="100"/>
      <c r="AY2726" s="100"/>
    </row>
    <row r="2727" spans="37:51">
      <c r="AK2727" s="100"/>
      <c r="AL2727" s="100"/>
      <c r="AM2727" s="100"/>
      <c r="AN2727" s="100"/>
      <c r="AO2727" s="100"/>
      <c r="AP2727" s="100"/>
      <c r="AQ2727" s="100"/>
      <c r="AR2727" s="100"/>
      <c r="AS2727" s="100"/>
      <c r="AT2727" s="100"/>
      <c r="AU2727" s="100"/>
      <c r="AV2727" s="100"/>
      <c r="AW2727" s="100"/>
      <c r="AX2727" s="100"/>
      <c r="AY2727" s="100"/>
    </row>
    <row r="2728" spans="37:51">
      <c r="AK2728" s="100"/>
      <c r="AL2728" s="100"/>
      <c r="AM2728" s="100"/>
      <c r="AN2728" s="100"/>
      <c r="AO2728" s="100"/>
      <c r="AP2728" s="100"/>
      <c r="AQ2728" s="100"/>
      <c r="AR2728" s="100"/>
      <c r="AS2728" s="100"/>
      <c r="AT2728" s="100"/>
      <c r="AU2728" s="100"/>
      <c r="AV2728" s="100"/>
      <c r="AW2728" s="100"/>
      <c r="AX2728" s="100"/>
      <c r="AY2728" s="100"/>
    </row>
    <row r="2729" spans="37:51">
      <c r="AK2729" s="100"/>
      <c r="AL2729" s="100"/>
      <c r="AM2729" s="100"/>
      <c r="AN2729" s="100"/>
      <c r="AO2729" s="100"/>
      <c r="AP2729" s="100"/>
      <c r="AQ2729" s="100"/>
      <c r="AR2729" s="100"/>
      <c r="AS2729" s="100"/>
      <c r="AT2729" s="100"/>
      <c r="AU2729" s="100"/>
      <c r="AV2729" s="100"/>
      <c r="AW2729" s="100"/>
      <c r="AX2729" s="100"/>
      <c r="AY2729" s="100"/>
    </row>
    <row r="2730" spans="37:51">
      <c r="AK2730" s="100"/>
      <c r="AL2730" s="100"/>
      <c r="AM2730" s="100"/>
      <c r="AN2730" s="100"/>
      <c r="AO2730" s="100"/>
      <c r="AP2730" s="100"/>
      <c r="AQ2730" s="100"/>
      <c r="AR2730" s="100"/>
      <c r="AS2730" s="100"/>
      <c r="AT2730" s="100"/>
      <c r="AU2730" s="100"/>
      <c r="AV2730" s="100"/>
      <c r="AW2730" s="100"/>
      <c r="AX2730" s="100"/>
      <c r="AY2730" s="100"/>
    </row>
    <row r="2731" spans="37:51">
      <c r="AK2731" s="100"/>
      <c r="AL2731" s="100"/>
      <c r="AM2731" s="100"/>
      <c r="AN2731" s="100"/>
      <c r="AO2731" s="100"/>
      <c r="AP2731" s="100"/>
      <c r="AQ2731" s="100"/>
      <c r="AR2731" s="100"/>
      <c r="AS2731" s="100"/>
      <c r="AT2731" s="100"/>
      <c r="AU2731" s="100"/>
      <c r="AV2731" s="100"/>
      <c r="AW2731" s="100"/>
      <c r="AX2731" s="100"/>
      <c r="AY2731" s="100"/>
    </row>
    <row r="2732" spans="37:51">
      <c r="AK2732" s="100"/>
      <c r="AL2732" s="100"/>
      <c r="AM2732" s="100"/>
      <c r="AN2732" s="100"/>
      <c r="AO2732" s="100"/>
      <c r="AP2732" s="100"/>
      <c r="AQ2732" s="100"/>
      <c r="AR2732" s="100"/>
      <c r="AS2732" s="100"/>
      <c r="AT2732" s="100"/>
      <c r="AU2732" s="100"/>
      <c r="AV2732" s="100"/>
      <c r="AW2732" s="100"/>
      <c r="AX2732" s="100"/>
      <c r="AY2732" s="100"/>
    </row>
    <row r="2733" spans="37:51">
      <c r="AK2733" s="100"/>
      <c r="AL2733" s="100"/>
      <c r="AM2733" s="100"/>
      <c r="AN2733" s="100"/>
      <c r="AO2733" s="100"/>
      <c r="AP2733" s="100"/>
      <c r="AQ2733" s="100"/>
      <c r="AR2733" s="100"/>
      <c r="AS2733" s="100"/>
      <c r="AT2733" s="100"/>
      <c r="AU2733" s="100"/>
      <c r="AV2733" s="100"/>
      <c r="AW2733" s="100"/>
      <c r="AX2733" s="100"/>
      <c r="AY2733" s="100"/>
    </row>
    <row r="2734" spans="37:51">
      <c r="AK2734" s="100"/>
      <c r="AL2734" s="100"/>
      <c r="AM2734" s="100"/>
      <c r="AN2734" s="100"/>
      <c r="AO2734" s="100"/>
      <c r="AP2734" s="100"/>
      <c r="AQ2734" s="100"/>
      <c r="AR2734" s="100"/>
      <c r="AS2734" s="100"/>
      <c r="AT2734" s="100"/>
      <c r="AU2734" s="100"/>
      <c r="AV2734" s="100"/>
      <c r="AW2734" s="100"/>
      <c r="AX2734" s="100"/>
      <c r="AY2734" s="100"/>
    </row>
    <row r="2735" spans="37:51">
      <c r="AK2735" s="100"/>
      <c r="AL2735" s="100"/>
      <c r="AM2735" s="100"/>
      <c r="AN2735" s="100"/>
      <c r="AO2735" s="100"/>
      <c r="AP2735" s="100"/>
      <c r="AQ2735" s="100"/>
      <c r="AR2735" s="100"/>
      <c r="AS2735" s="100"/>
      <c r="AT2735" s="100"/>
      <c r="AU2735" s="100"/>
      <c r="AV2735" s="100"/>
      <c r="AW2735" s="100"/>
      <c r="AX2735" s="100"/>
      <c r="AY2735" s="100"/>
    </row>
    <row r="2736" spans="37:51">
      <c r="AK2736" s="100"/>
      <c r="AL2736" s="100"/>
      <c r="AM2736" s="100"/>
      <c r="AN2736" s="100"/>
      <c r="AO2736" s="100"/>
      <c r="AP2736" s="100"/>
      <c r="AQ2736" s="100"/>
      <c r="AR2736" s="100"/>
      <c r="AS2736" s="100"/>
      <c r="AT2736" s="100"/>
      <c r="AU2736" s="100"/>
      <c r="AV2736" s="100"/>
      <c r="AW2736" s="100"/>
      <c r="AX2736" s="100"/>
      <c r="AY2736" s="100"/>
    </row>
    <row r="2737" spans="37:51">
      <c r="AK2737" s="100"/>
      <c r="AL2737" s="100"/>
      <c r="AM2737" s="100"/>
      <c r="AN2737" s="100"/>
      <c r="AO2737" s="100"/>
      <c r="AP2737" s="100"/>
      <c r="AQ2737" s="100"/>
      <c r="AR2737" s="100"/>
      <c r="AS2737" s="100"/>
      <c r="AT2737" s="100"/>
      <c r="AU2737" s="100"/>
      <c r="AV2737" s="100"/>
      <c r="AW2737" s="100"/>
      <c r="AX2737" s="100"/>
      <c r="AY2737" s="100"/>
    </row>
    <row r="2738" spans="37:51">
      <c r="AK2738" s="100"/>
      <c r="AL2738" s="100"/>
      <c r="AM2738" s="100"/>
      <c r="AN2738" s="100"/>
      <c r="AO2738" s="100"/>
      <c r="AP2738" s="100"/>
      <c r="AQ2738" s="100"/>
      <c r="AR2738" s="100"/>
      <c r="AS2738" s="100"/>
      <c r="AT2738" s="100"/>
      <c r="AU2738" s="100"/>
      <c r="AV2738" s="100"/>
      <c r="AW2738" s="100"/>
      <c r="AX2738" s="100"/>
      <c r="AY2738" s="100"/>
    </row>
    <row r="2739" spans="37:51">
      <c r="AK2739" s="100"/>
      <c r="AL2739" s="100"/>
      <c r="AM2739" s="100"/>
      <c r="AN2739" s="100"/>
      <c r="AO2739" s="100"/>
      <c r="AP2739" s="100"/>
      <c r="AQ2739" s="100"/>
      <c r="AR2739" s="100"/>
      <c r="AS2739" s="100"/>
      <c r="AT2739" s="100"/>
      <c r="AU2739" s="100"/>
      <c r="AV2739" s="100"/>
      <c r="AW2739" s="100"/>
      <c r="AX2739" s="100"/>
      <c r="AY2739" s="100"/>
    </row>
    <row r="2740" spans="37:51">
      <c r="AK2740" s="100"/>
      <c r="AL2740" s="100"/>
      <c r="AM2740" s="100"/>
      <c r="AN2740" s="100"/>
      <c r="AO2740" s="100"/>
      <c r="AP2740" s="100"/>
      <c r="AQ2740" s="100"/>
      <c r="AR2740" s="100"/>
      <c r="AS2740" s="100"/>
      <c r="AT2740" s="100"/>
      <c r="AU2740" s="100"/>
      <c r="AV2740" s="100"/>
      <c r="AW2740" s="100"/>
      <c r="AX2740" s="100"/>
      <c r="AY2740" s="100"/>
    </row>
    <row r="2741" spans="37:51">
      <c r="AK2741" s="100"/>
      <c r="AL2741" s="100"/>
      <c r="AM2741" s="100"/>
      <c r="AN2741" s="100"/>
      <c r="AO2741" s="100"/>
      <c r="AP2741" s="100"/>
      <c r="AQ2741" s="100"/>
      <c r="AR2741" s="100"/>
      <c r="AS2741" s="100"/>
      <c r="AT2741" s="100"/>
      <c r="AU2741" s="100"/>
      <c r="AV2741" s="100"/>
      <c r="AW2741" s="100"/>
      <c r="AX2741" s="100"/>
      <c r="AY2741" s="100"/>
    </row>
    <row r="2742" spans="37:51">
      <c r="AK2742" s="100"/>
      <c r="AL2742" s="100"/>
      <c r="AM2742" s="100"/>
      <c r="AN2742" s="100"/>
      <c r="AO2742" s="100"/>
      <c r="AP2742" s="100"/>
      <c r="AQ2742" s="100"/>
      <c r="AR2742" s="100"/>
      <c r="AS2742" s="100"/>
      <c r="AT2742" s="100"/>
      <c r="AU2742" s="100"/>
      <c r="AV2742" s="100"/>
      <c r="AW2742" s="100"/>
      <c r="AX2742" s="100"/>
      <c r="AY2742" s="100"/>
    </row>
    <row r="2743" spans="37:51">
      <c r="AK2743" s="100"/>
      <c r="AL2743" s="100"/>
      <c r="AM2743" s="100"/>
      <c r="AN2743" s="100"/>
      <c r="AO2743" s="100"/>
      <c r="AP2743" s="100"/>
      <c r="AQ2743" s="100"/>
      <c r="AR2743" s="100"/>
      <c r="AS2743" s="100"/>
      <c r="AT2743" s="100"/>
      <c r="AU2743" s="100"/>
      <c r="AV2743" s="100"/>
      <c r="AW2743" s="100"/>
      <c r="AX2743" s="100"/>
      <c r="AY2743" s="100"/>
    </row>
    <row r="2744" spans="37:51">
      <c r="AK2744" s="100"/>
      <c r="AL2744" s="100"/>
      <c r="AM2744" s="100"/>
      <c r="AN2744" s="100"/>
      <c r="AO2744" s="100"/>
      <c r="AP2744" s="100"/>
      <c r="AQ2744" s="100"/>
      <c r="AR2744" s="100"/>
      <c r="AS2744" s="100"/>
      <c r="AT2744" s="100"/>
      <c r="AU2744" s="100"/>
      <c r="AV2744" s="100"/>
      <c r="AW2744" s="100"/>
      <c r="AX2744" s="100"/>
      <c r="AY2744" s="100"/>
    </row>
    <row r="2745" spans="37:51">
      <c r="AK2745" s="100"/>
      <c r="AL2745" s="100"/>
      <c r="AM2745" s="100"/>
      <c r="AN2745" s="100"/>
      <c r="AO2745" s="100"/>
      <c r="AP2745" s="100"/>
      <c r="AQ2745" s="100"/>
      <c r="AR2745" s="100"/>
      <c r="AS2745" s="100"/>
      <c r="AT2745" s="100"/>
      <c r="AU2745" s="100"/>
      <c r="AV2745" s="100"/>
      <c r="AW2745" s="100"/>
      <c r="AX2745" s="100"/>
      <c r="AY2745" s="100"/>
    </row>
    <row r="2746" spans="37:51">
      <c r="AK2746" s="100"/>
      <c r="AL2746" s="100"/>
      <c r="AM2746" s="100"/>
      <c r="AN2746" s="100"/>
      <c r="AO2746" s="100"/>
      <c r="AP2746" s="100"/>
      <c r="AQ2746" s="100"/>
      <c r="AR2746" s="100"/>
      <c r="AS2746" s="100"/>
      <c r="AT2746" s="100"/>
      <c r="AU2746" s="100"/>
      <c r="AV2746" s="100"/>
      <c r="AW2746" s="100"/>
      <c r="AX2746" s="100"/>
      <c r="AY2746" s="100"/>
    </row>
    <row r="2747" spans="37:51">
      <c r="AK2747" s="100"/>
      <c r="AL2747" s="100"/>
      <c r="AM2747" s="100"/>
      <c r="AN2747" s="100"/>
      <c r="AO2747" s="100"/>
      <c r="AP2747" s="100"/>
      <c r="AQ2747" s="100"/>
      <c r="AR2747" s="100"/>
      <c r="AS2747" s="100"/>
      <c r="AT2747" s="100"/>
      <c r="AU2747" s="100"/>
      <c r="AV2747" s="100"/>
      <c r="AW2747" s="100"/>
      <c r="AX2747" s="100"/>
      <c r="AY2747" s="100"/>
    </row>
    <row r="2748" spans="37:51">
      <c r="AK2748" s="100"/>
      <c r="AL2748" s="100"/>
      <c r="AM2748" s="100"/>
      <c r="AN2748" s="100"/>
      <c r="AO2748" s="100"/>
      <c r="AP2748" s="100"/>
      <c r="AQ2748" s="100"/>
      <c r="AR2748" s="100"/>
      <c r="AS2748" s="100"/>
      <c r="AT2748" s="100"/>
      <c r="AU2748" s="100"/>
      <c r="AV2748" s="100"/>
      <c r="AW2748" s="100"/>
      <c r="AX2748" s="100"/>
      <c r="AY2748" s="100"/>
    </row>
    <row r="2749" spans="37:51">
      <c r="AK2749" s="100"/>
      <c r="AL2749" s="100"/>
      <c r="AM2749" s="100"/>
      <c r="AN2749" s="100"/>
      <c r="AO2749" s="100"/>
      <c r="AP2749" s="100"/>
      <c r="AQ2749" s="100"/>
      <c r="AR2749" s="100"/>
      <c r="AS2749" s="100"/>
      <c r="AT2749" s="100"/>
      <c r="AU2749" s="100"/>
      <c r="AV2749" s="100"/>
      <c r="AW2749" s="100"/>
      <c r="AX2749" s="100"/>
      <c r="AY2749" s="100"/>
    </row>
    <row r="2750" spans="37:51">
      <c r="AK2750" s="100"/>
      <c r="AL2750" s="100"/>
      <c r="AM2750" s="100"/>
      <c r="AN2750" s="100"/>
      <c r="AO2750" s="100"/>
      <c r="AP2750" s="100"/>
      <c r="AQ2750" s="100"/>
      <c r="AR2750" s="100"/>
      <c r="AS2750" s="100"/>
      <c r="AT2750" s="100"/>
      <c r="AU2750" s="100"/>
      <c r="AV2750" s="100"/>
      <c r="AW2750" s="100"/>
      <c r="AX2750" s="100"/>
      <c r="AY2750" s="100"/>
    </row>
    <row r="2751" spans="37:51">
      <c r="AK2751" s="100"/>
      <c r="AL2751" s="100"/>
      <c r="AM2751" s="100"/>
      <c r="AN2751" s="100"/>
      <c r="AO2751" s="100"/>
      <c r="AP2751" s="100"/>
      <c r="AQ2751" s="100"/>
      <c r="AR2751" s="100"/>
      <c r="AS2751" s="100"/>
      <c r="AT2751" s="100"/>
      <c r="AU2751" s="100"/>
      <c r="AV2751" s="100"/>
      <c r="AW2751" s="100"/>
      <c r="AX2751" s="100"/>
      <c r="AY2751" s="100"/>
    </row>
    <row r="2752" spans="37:51">
      <c r="AK2752" s="100"/>
      <c r="AL2752" s="100"/>
      <c r="AM2752" s="100"/>
      <c r="AN2752" s="100"/>
      <c r="AO2752" s="100"/>
      <c r="AP2752" s="100"/>
      <c r="AQ2752" s="100"/>
      <c r="AR2752" s="100"/>
      <c r="AS2752" s="100"/>
      <c r="AT2752" s="100"/>
      <c r="AU2752" s="100"/>
      <c r="AV2752" s="100"/>
      <c r="AW2752" s="100"/>
      <c r="AX2752" s="100"/>
      <c r="AY2752" s="100"/>
    </row>
    <row r="2753" spans="37:51">
      <c r="AK2753" s="100"/>
      <c r="AL2753" s="100"/>
      <c r="AM2753" s="100"/>
      <c r="AN2753" s="100"/>
      <c r="AO2753" s="100"/>
      <c r="AP2753" s="100"/>
      <c r="AQ2753" s="100"/>
      <c r="AR2753" s="100"/>
      <c r="AS2753" s="100"/>
      <c r="AT2753" s="100"/>
      <c r="AU2753" s="100"/>
      <c r="AV2753" s="100"/>
      <c r="AW2753" s="100"/>
      <c r="AX2753" s="100"/>
      <c r="AY2753" s="100"/>
    </row>
    <row r="2754" spans="37:51">
      <c r="AK2754" s="100"/>
      <c r="AL2754" s="100"/>
      <c r="AM2754" s="100"/>
      <c r="AN2754" s="100"/>
      <c r="AO2754" s="100"/>
      <c r="AP2754" s="100"/>
      <c r="AQ2754" s="100"/>
      <c r="AR2754" s="100"/>
      <c r="AS2754" s="100"/>
      <c r="AT2754" s="100"/>
      <c r="AU2754" s="100"/>
      <c r="AV2754" s="100"/>
      <c r="AW2754" s="100"/>
      <c r="AX2754" s="100"/>
      <c r="AY2754" s="100"/>
    </row>
    <row r="2755" spans="37:51">
      <c r="AK2755" s="100"/>
      <c r="AL2755" s="100"/>
      <c r="AM2755" s="100"/>
      <c r="AN2755" s="100"/>
      <c r="AO2755" s="100"/>
      <c r="AP2755" s="100"/>
      <c r="AQ2755" s="100"/>
      <c r="AR2755" s="100"/>
      <c r="AS2755" s="100"/>
      <c r="AT2755" s="100"/>
      <c r="AU2755" s="100"/>
      <c r="AV2755" s="100"/>
      <c r="AW2755" s="100"/>
      <c r="AX2755" s="100"/>
      <c r="AY2755" s="100"/>
    </row>
    <row r="2756" spans="37:51">
      <c r="AK2756" s="100"/>
      <c r="AL2756" s="100"/>
      <c r="AM2756" s="100"/>
      <c r="AN2756" s="100"/>
      <c r="AO2756" s="100"/>
      <c r="AP2756" s="100"/>
      <c r="AQ2756" s="100"/>
      <c r="AR2756" s="100"/>
      <c r="AS2756" s="100"/>
      <c r="AT2756" s="100"/>
      <c r="AU2756" s="100"/>
      <c r="AV2756" s="100"/>
      <c r="AW2756" s="100"/>
      <c r="AX2756" s="100"/>
      <c r="AY2756" s="100"/>
    </row>
    <row r="2757" spans="37:51">
      <c r="AK2757" s="100"/>
      <c r="AL2757" s="100"/>
      <c r="AM2757" s="100"/>
      <c r="AN2757" s="100"/>
      <c r="AO2757" s="100"/>
      <c r="AP2757" s="100"/>
      <c r="AQ2757" s="100"/>
      <c r="AR2757" s="100"/>
      <c r="AS2757" s="100"/>
      <c r="AT2757" s="100"/>
      <c r="AU2757" s="100"/>
      <c r="AV2757" s="100"/>
      <c r="AW2757" s="100"/>
      <c r="AX2757" s="100"/>
      <c r="AY2757" s="100"/>
    </row>
    <row r="2758" spans="37:51">
      <c r="AK2758" s="100"/>
      <c r="AL2758" s="100"/>
      <c r="AM2758" s="100"/>
      <c r="AN2758" s="100"/>
      <c r="AO2758" s="100"/>
      <c r="AP2758" s="100"/>
      <c r="AQ2758" s="100"/>
      <c r="AR2758" s="100"/>
      <c r="AS2758" s="100"/>
      <c r="AT2758" s="100"/>
      <c r="AU2758" s="100"/>
      <c r="AV2758" s="100"/>
      <c r="AW2758" s="100"/>
      <c r="AX2758" s="100"/>
      <c r="AY2758" s="100"/>
    </row>
    <row r="2759" spans="37:51">
      <c r="AK2759" s="100"/>
      <c r="AL2759" s="100"/>
      <c r="AM2759" s="100"/>
      <c r="AN2759" s="100"/>
      <c r="AO2759" s="100"/>
      <c r="AP2759" s="100"/>
      <c r="AQ2759" s="100"/>
      <c r="AR2759" s="100"/>
      <c r="AS2759" s="100"/>
      <c r="AT2759" s="100"/>
      <c r="AU2759" s="100"/>
      <c r="AV2759" s="100"/>
      <c r="AW2759" s="100"/>
      <c r="AX2759" s="100"/>
      <c r="AY2759" s="100"/>
    </row>
    <row r="2760" spans="37:51">
      <c r="AK2760" s="100"/>
      <c r="AL2760" s="100"/>
      <c r="AM2760" s="100"/>
      <c r="AN2760" s="100"/>
      <c r="AO2760" s="100"/>
      <c r="AP2760" s="100"/>
      <c r="AQ2760" s="100"/>
      <c r="AR2760" s="100"/>
      <c r="AS2760" s="100"/>
      <c r="AT2760" s="100"/>
      <c r="AU2760" s="100"/>
      <c r="AV2760" s="100"/>
      <c r="AW2760" s="100"/>
      <c r="AX2760" s="100"/>
      <c r="AY2760" s="100"/>
    </row>
    <row r="2761" spans="37:51">
      <c r="AK2761" s="100"/>
      <c r="AL2761" s="100"/>
      <c r="AM2761" s="100"/>
      <c r="AN2761" s="100"/>
      <c r="AO2761" s="100"/>
      <c r="AP2761" s="100"/>
      <c r="AQ2761" s="100"/>
      <c r="AR2761" s="100"/>
      <c r="AS2761" s="100"/>
      <c r="AT2761" s="100"/>
      <c r="AU2761" s="100"/>
      <c r="AV2761" s="100"/>
      <c r="AW2761" s="100"/>
      <c r="AX2761" s="100"/>
      <c r="AY2761" s="100"/>
    </row>
    <row r="2762" spans="37:51">
      <c r="AK2762" s="100"/>
      <c r="AL2762" s="100"/>
      <c r="AM2762" s="100"/>
      <c r="AN2762" s="100"/>
      <c r="AO2762" s="100"/>
      <c r="AP2762" s="100"/>
      <c r="AQ2762" s="100"/>
      <c r="AR2762" s="100"/>
      <c r="AS2762" s="100"/>
      <c r="AT2762" s="100"/>
      <c r="AU2762" s="100"/>
      <c r="AV2762" s="100"/>
      <c r="AW2762" s="100"/>
      <c r="AX2762" s="100"/>
      <c r="AY2762" s="100"/>
    </row>
    <row r="2763" spans="37:51">
      <c r="AK2763" s="100"/>
      <c r="AL2763" s="100"/>
      <c r="AM2763" s="100"/>
      <c r="AN2763" s="100"/>
      <c r="AO2763" s="100"/>
      <c r="AP2763" s="100"/>
      <c r="AQ2763" s="100"/>
      <c r="AR2763" s="100"/>
      <c r="AS2763" s="100"/>
      <c r="AT2763" s="100"/>
      <c r="AU2763" s="100"/>
      <c r="AV2763" s="100"/>
      <c r="AW2763" s="100"/>
      <c r="AX2763" s="100"/>
      <c r="AY2763" s="100"/>
    </row>
    <row r="2764" spans="37:51">
      <c r="AK2764" s="100"/>
      <c r="AL2764" s="100"/>
      <c r="AM2764" s="100"/>
      <c r="AN2764" s="100"/>
      <c r="AO2764" s="100"/>
      <c r="AP2764" s="100"/>
      <c r="AQ2764" s="100"/>
      <c r="AR2764" s="100"/>
      <c r="AS2764" s="100"/>
      <c r="AT2764" s="100"/>
      <c r="AU2764" s="100"/>
      <c r="AV2764" s="100"/>
      <c r="AW2764" s="100"/>
      <c r="AX2764" s="100"/>
      <c r="AY2764" s="100"/>
    </row>
    <row r="2765" spans="37:51">
      <c r="AK2765" s="100"/>
      <c r="AL2765" s="100"/>
      <c r="AM2765" s="100"/>
      <c r="AN2765" s="100"/>
      <c r="AO2765" s="100"/>
      <c r="AP2765" s="100"/>
      <c r="AQ2765" s="100"/>
      <c r="AR2765" s="100"/>
      <c r="AS2765" s="100"/>
      <c r="AT2765" s="100"/>
      <c r="AU2765" s="100"/>
      <c r="AV2765" s="100"/>
      <c r="AW2765" s="100"/>
      <c r="AX2765" s="100"/>
      <c r="AY2765" s="100"/>
    </row>
    <row r="2766" spans="37:51">
      <c r="AK2766" s="100"/>
      <c r="AL2766" s="100"/>
      <c r="AM2766" s="100"/>
      <c r="AN2766" s="100"/>
      <c r="AO2766" s="100"/>
      <c r="AP2766" s="100"/>
      <c r="AQ2766" s="100"/>
      <c r="AR2766" s="100"/>
      <c r="AS2766" s="100"/>
      <c r="AT2766" s="100"/>
      <c r="AU2766" s="100"/>
      <c r="AV2766" s="100"/>
      <c r="AW2766" s="100"/>
      <c r="AX2766" s="100"/>
      <c r="AY2766" s="100"/>
    </row>
    <row r="2767" spans="37:51">
      <c r="AK2767" s="100"/>
      <c r="AL2767" s="100"/>
      <c r="AM2767" s="100"/>
      <c r="AN2767" s="100"/>
      <c r="AO2767" s="100"/>
      <c r="AP2767" s="100"/>
      <c r="AQ2767" s="100"/>
      <c r="AR2767" s="100"/>
      <c r="AS2767" s="100"/>
      <c r="AT2767" s="100"/>
      <c r="AU2767" s="100"/>
      <c r="AV2767" s="100"/>
      <c r="AW2767" s="100"/>
      <c r="AX2767" s="100"/>
      <c r="AY2767" s="100"/>
    </row>
    <row r="2768" spans="37:51">
      <c r="AK2768" s="100"/>
      <c r="AL2768" s="100"/>
      <c r="AM2768" s="100"/>
      <c r="AN2768" s="100"/>
      <c r="AO2768" s="100"/>
      <c r="AP2768" s="100"/>
      <c r="AQ2768" s="100"/>
      <c r="AR2768" s="100"/>
      <c r="AS2768" s="100"/>
      <c r="AT2768" s="100"/>
      <c r="AU2768" s="100"/>
      <c r="AV2768" s="100"/>
      <c r="AW2768" s="100"/>
      <c r="AX2768" s="100"/>
      <c r="AY2768" s="100"/>
    </row>
    <row r="2769" spans="37:51">
      <c r="AK2769" s="100"/>
      <c r="AL2769" s="100"/>
      <c r="AM2769" s="100"/>
      <c r="AN2769" s="100"/>
      <c r="AO2769" s="100"/>
      <c r="AP2769" s="100"/>
      <c r="AQ2769" s="100"/>
      <c r="AR2769" s="100"/>
      <c r="AS2769" s="100"/>
      <c r="AT2769" s="100"/>
      <c r="AU2769" s="100"/>
      <c r="AV2769" s="100"/>
      <c r="AW2769" s="100"/>
      <c r="AX2769" s="100"/>
      <c r="AY2769" s="100"/>
    </row>
    <row r="2770" spans="37:51">
      <c r="AK2770" s="100"/>
      <c r="AL2770" s="100"/>
      <c r="AM2770" s="100"/>
      <c r="AN2770" s="100"/>
      <c r="AO2770" s="100"/>
      <c r="AP2770" s="100"/>
      <c r="AQ2770" s="100"/>
      <c r="AR2770" s="100"/>
      <c r="AS2770" s="100"/>
      <c r="AT2770" s="100"/>
      <c r="AU2770" s="100"/>
      <c r="AV2770" s="100"/>
      <c r="AW2770" s="100"/>
      <c r="AX2770" s="100"/>
      <c r="AY2770" s="100"/>
    </row>
    <row r="2771" spans="37:51">
      <c r="AK2771" s="100"/>
      <c r="AL2771" s="100"/>
      <c r="AM2771" s="100"/>
      <c r="AN2771" s="100"/>
      <c r="AO2771" s="100"/>
      <c r="AP2771" s="100"/>
      <c r="AQ2771" s="100"/>
      <c r="AR2771" s="100"/>
      <c r="AS2771" s="100"/>
      <c r="AT2771" s="100"/>
      <c r="AU2771" s="100"/>
      <c r="AV2771" s="100"/>
      <c r="AW2771" s="100"/>
      <c r="AX2771" s="100"/>
      <c r="AY2771" s="100"/>
    </row>
    <row r="2772" spans="37:51">
      <c r="AK2772" s="100"/>
      <c r="AL2772" s="100"/>
      <c r="AM2772" s="100"/>
      <c r="AN2772" s="100"/>
      <c r="AO2772" s="100"/>
      <c r="AP2772" s="100"/>
      <c r="AQ2772" s="100"/>
      <c r="AR2772" s="100"/>
      <c r="AS2772" s="100"/>
      <c r="AT2772" s="100"/>
      <c r="AU2772" s="100"/>
      <c r="AV2772" s="100"/>
      <c r="AW2772" s="100"/>
      <c r="AX2772" s="100"/>
      <c r="AY2772" s="100"/>
    </row>
    <row r="2773" spans="37:51">
      <c r="AK2773" s="100"/>
      <c r="AL2773" s="100"/>
      <c r="AM2773" s="100"/>
      <c r="AN2773" s="100"/>
      <c r="AO2773" s="100"/>
      <c r="AP2773" s="100"/>
      <c r="AQ2773" s="100"/>
      <c r="AR2773" s="100"/>
      <c r="AS2773" s="100"/>
      <c r="AT2773" s="100"/>
      <c r="AU2773" s="100"/>
      <c r="AV2773" s="100"/>
      <c r="AW2773" s="100"/>
      <c r="AX2773" s="100"/>
      <c r="AY2773" s="100"/>
    </row>
    <row r="2774" spans="37:51">
      <c r="AK2774" s="100"/>
      <c r="AL2774" s="100"/>
      <c r="AM2774" s="100"/>
      <c r="AN2774" s="100"/>
      <c r="AO2774" s="100"/>
      <c r="AP2774" s="100"/>
      <c r="AQ2774" s="100"/>
      <c r="AR2774" s="100"/>
      <c r="AS2774" s="100"/>
      <c r="AT2774" s="100"/>
      <c r="AU2774" s="100"/>
      <c r="AV2774" s="100"/>
      <c r="AW2774" s="100"/>
      <c r="AX2774" s="100"/>
      <c r="AY2774" s="100"/>
    </row>
    <row r="2775" spans="37:51">
      <c r="AK2775" s="100"/>
      <c r="AL2775" s="100"/>
      <c r="AM2775" s="100"/>
      <c r="AN2775" s="100"/>
      <c r="AO2775" s="100"/>
      <c r="AP2775" s="100"/>
      <c r="AQ2775" s="100"/>
      <c r="AR2775" s="100"/>
      <c r="AS2775" s="100"/>
      <c r="AT2775" s="100"/>
      <c r="AU2775" s="100"/>
      <c r="AV2775" s="100"/>
      <c r="AW2775" s="100"/>
      <c r="AX2775" s="100"/>
      <c r="AY2775" s="100"/>
    </row>
    <row r="2776" spans="37:51">
      <c r="AK2776" s="100"/>
      <c r="AL2776" s="100"/>
      <c r="AM2776" s="100"/>
      <c r="AN2776" s="100"/>
      <c r="AO2776" s="100"/>
      <c r="AP2776" s="100"/>
      <c r="AQ2776" s="100"/>
      <c r="AR2776" s="100"/>
      <c r="AS2776" s="100"/>
      <c r="AT2776" s="100"/>
      <c r="AU2776" s="100"/>
      <c r="AV2776" s="100"/>
      <c r="AW2776" s="100"/>
      <c r="AX2776" s="100"/>
      <c r="AY2776" s="100"/>
    </row>
    <row r="2777" spans="37:51">
      <c r="AK2777" s="100"/>
      <c r="AL2777" s="100"/>
      <c r="AM2777" s="100"/>
      <c r="AN2777" s="100"/>
      <c r="AO2777" s="100"/>
      <c r="AP2777" s="100"/>
      <c r="AQ2777" s="100"/>
      <c r="AR2777" s="100"/>
      <c r="AS2777" s="100"/>
      <c r="AT2777" s="100"/>
      <c r="AU2777" s="100"/>
      <c r="AV2777" s="100"/>
      <c r="AW2777" s="100"/>
      <c r="AX2777" s="100"/>
      <c r="AY2777" s="100"/>
    </row>
    <row r="2778" spans="37:51">
      <c r="AK2778" s="100"/>
      <c r="AL2778" s="100"/>
      <c r="AM2778" s="100"/>
      <c r="AN2778" s="100"/>
      <c r="AO2778" s="100"/>
      <c r="AP2778" s="100"/>
      <c r="AQ2778" s="100"/>
      <c r="AR2778" s="100"/>
      <c r="AS2778" s="100"/>
      <c r="AT2778" s="100"/>
      <c r="AU2778" s="100"/>
      <c r="AV2778" s="100"/>
      <c r="AW2778" s="100"/>
      <c r="AX2778" s="100"/>
      <c r="AY2778" s="100"/>
    </row>
    <row r="2779" spans="37:51">
      <c r="AK2779" s="100"/>
      <c r="AL2779" s="100"/>
      <c r="AM2779" s="100"/>
      <c r="AN2779" s="100"/>
      <c r="AO2779" s="100"/>
      <c r="AP2779" s="100"/>
      <c r="AQ2779" s="100"/>
      <c r="AR2779" s="100"/>
      <c r="AS2779" s="100"/>
      <c r="AT2779" s="100"/>
      <c r="AU2779" s="100"/>
      <c r="AV2779" s="100"/>
      <c r="AW2779" s="100"/>
      <c r="AX2779" s="100"/>
      <c r="AY2779" s="100"/>
    </row>
    <row r="2780" spans="37:51">
      <c r="AK2780" s="100"/>
      <c r="AL2780" s="100"/>
      <c r="AM2780" s="100"/>
      <c r="AN2780" s="100"/>
      <c r="AO2780" s="100"/>
      <c r="AP2780" s="100"/>
      <c r="AQ2780" s="100"/>
      <c r="AR2780" s="100"/>
      <c r="AS2780" s="100"/>
      <c r="AT2780" s="100"/>
      <c r="AU2780" s="100"/>
      <c r="AV2780" s="100"/>
      <c r="AW2780" s="100"/>
      <c r="AX2780" s="100"/>
      <c r="AY2780" s="100"/>
    </row>
    <row r="2781" spans="37:51">
      <c r="AK2781" s="100"/>
      <c r="AL2781" s="100"/>
      <c r="AM2781" s="100"/>
      <c r="AN2781" s="100"/>
      <c r="AO2781" s="100"/>
      <c r="AP2781" s="100"/>
      <c r="AQ2781" s="100"/>
      <c r="AR2781" s="100"/>
      <c r="AS2781" s="100"/>
      <c r="AT2781" s="100"/>
      <c r="AU2781" s="100"/>
      <c r="AV2781" s="100"/>
      <c r="AW2781" s="100"/>
      <c r="AX2781" s="100"/>
      <c r="AY2781" s="100"/>
    </row>
    <row r="2782" spans="37:51">
      <c r="AK2782" s="100"/>
      <c r="AL2782" s="100"/>
      <c r="AM2782" s="100"/>
      <c r="AN2782" s="100"/>
      <c r="AO2782" s="100"/>
      <c r="AP2782" s="100"/>
      <c r="AQ2782" s="100"/>
      <c r="AR2782" s="100"/>
      <c r="AS2782" s="100"/>
      <c r="AT2782" s="100"/>
      <c r="AU2782" s="100"/>
      <c r="AV2782" s="100"/>
      <c r="AW2782" s="100"/>
      <c r="AX2782" s="100"/>
      <c r="AY2782" s="100"/>
    </row>
    <row r="2783" spans="37:51">
      <c r="AK2783" s="100"/>
      <c r="AL2783" s="100"/>
      <c r="AM2783" s="100"/>
      <c r="AN2783" s="100"/>
      <c r="AO2783" s="100"/>
      <c r="AP2783" s="100"/>
      <c r="AQ2783" s="100"/>
      <c r="AR2783" s="100"/>
      <c r="AS2783" s="100"/>
      <c r="AT2783" s="100"/>
      <c r="AU2783" s="100"/>
      <c r="AV2783" s="100"/>
      <c r="AW2783" s="100"/>
      <c r="AX2783" s="100"/>
      <c r="AY2783" s="100"/>
    </row>
    <row r="2784" spans="37:51">
      <c r="AK2784" s="100"/>
      <c r="AL2784" s="100"/>
      <c r="AM2784" s="100"/>
      <c r="AN2784" s="100"/>
      <c r="AO2784" s="100"/>
      <c r="AP2784" s="100"/>
      <c r="AQ2784" s="100"/>
      <c r="AR2784" s="100"/>
      <c r="AS2784" s="100"/>
      <c r="AT2784" s="100"/>
      <c r="AU2784" s="100"/>
      <c r="AV2784" s="100"/>
      <c r="AW2784" s="100"/>
      <c r="AX2784" s="100"/>
      <c r="AY2784" s="100"/>
    </row>
    <row r="2785" spans="37:51">
      <c r="AK2785" s="100"/>
      <c r="AL2785" s="100"/>
      <c r="AM2785" s="100"/>
      <c r="AN2785" s="100"/>
      <c r="AO2785" s="100"/>
      <c r="AP2785" s="100"/>
      <c r="AQ2785" s="100"/>
      <c r="AR2785" s="100"/>
      <c r="AS2785" s="100"/>
      <c r="AT2785" s="100"/>
      <c r="AU2785" s="100"/>
      <c r="AV2785" s="100"/>
      <c r="AW2785" s="100"/>
      <c r="AX2785" s="100"/>
      <c r="AY2785" s="100"/>
    </row>
    <row r="2786" spans="37:51">
      <c r="AK2786" s="100"/>
      <c r="AL2786" s="100"/>
      <c r="AM2786" s="100"/>
      <c r="AN2786" s="100"/>
      <c r="AO2786" s="100"/>
      <c r="AP2786" s="100"/>
      <c r="AQ2786" s="100"/>
      <c r="AR2786" s="100"/>
      <c r="AS2786" s="100"/>
      <c r="AT2786" s="100"/>
      <c r="AU2786" s="100"/>
      <c r="AV2786" s="100"/>
      <c r="AW2786" s="100"/>
      <c r="AX2786" s="100"/>
      <c r="AY2786" s="100"/>
    </row>
    <row r="2787" spans="37:51">
      <c r="AK2787" s="100"/>
      <c r="AL2787" s="100"/>
      <c r="AM2787" s="100"/>
      <c r="AN2787" s="100"/>
      <c r="AO2787" s="100"/>
      <c r="AP2787" s="100"/>
      <c r="AQ2787" s="100"/>
      <c r="AR2787" s="100"/>
      <c r="AS2787" s="100"/>
      <c r="AT2787" s="100"/>
      <c r="AU2787" s="100"/>
      <c r="AV2787" s="100"/>
      <c r="AW2787" s="100"/>
      <c r="AX2787" s="100"/>
      <c r="AY2787" s="100"/>
    </row>
    <row r="2788" spans="37:51">
      <c r="AK2788" s="100"/>
      <c r="AL2788" s="100"/>
      <c r="AM2788" s="100"/>
      <c r="AN2788" s="100"/>
      <c r="AO2788" s="100"/>
      <c r="AP2788" s="100"/>
      <c r="AQ2788" s="100"/>
      <c r="AR2788" s="100"/>
      <c r="AS2788" s="100"/>
      <c r="AT2788" s="100"/>
      <c r="AU2788" s="100"/>
      <c r="AV2788" s="100"/>
      <c r="AW2788" s="100"/>
      <c r="AX2788" s="100"/>
      <c r="AY2788" s="100"/>
    </row>
    <row r="2789" spans="37:51">
      <c r="AK2789" s="100"/>
      <c r="AL2789" s="100"/>
      <c r="AM2789" s="100"/>
      <c r="AN2789" s="100"/>
      <c r="AO2789" s="100"/>
      <c r="AP2789" s="100"/>
      <c r="AQ2789" s="100"/>
      <c r="AR2789" s="100"/>
      <c r="AS2789" s="100"/>
      <c r="AT2789" s="100"/>
      <c r="AU2789" s="100"/>
      <c r="AV2789" s="100"/>
      <c r="AW2789" s="100"/>
      <c r="AX2789" s="100"/>
      <c r="AY2789" s="100"/>
    </row>
    <row r="2790" spans="37:51">
      <c r="AK2790" s="100"/>
      <c r="AL2790" s="100"/>
      <c r="AM2790" s="100"/>
      <c r="AN2790" s="100"/>
      <c r="AO2790" s="100"/>
      <c r="AP2790" s="100"/>
      <c r="AQ2790" s="100"/>
      <c r="AR2790" s="100"/>
      <c r="AS2790" s="100"/>
      <c r="AT2790" s="100"/>
      <c r="AU2790" s="100"/>
      <c r="AV2790" s="100"/>
      <c r="AW2790" s="100"/>
      <c r="AX2790" s="100"/>
      <c r="AY2790" s="100"/>
    </row>
    <row r="2791" spans="37:51">
      <c r="AK2791" s="100"/>
      <c r="AL2791" s="100"/>
      <c r="AM2791" s="100"/>
      <c r="AN2791" s="100"/>
      <c r="AO2791" s="100"/>
      <c r="AP2791" s="100"/>
      <c r="AQ2791" s="100"/>
      <c r="AR2791" s="100"/>
      <c r="AS2791" s="100"/>
      <c r="AT2791" s="100"/>
      <c r="AU2791" s="100"/>
      <c r="AV2791" s="100"/>
      <c r="AW2791" s="100"/>
      <c r="AX2791" s="100"/>
      <c r="AY2791" s="100"/>
    </row>
    <row r="2792" spans="37:51">
      <c r="AK2792" s="100"/>
      <c r="AL2792" s="100"/>
      <c r="AM2792" s="100"/>
      <c r="AN2792" s="100"/>
      <c r="AO2792" s="100"/>
      <c r="AP2792" s="100"/>
      <c r="AQ2792" s="100"/>
      <c r="AR2792" s="100"/>
      <c r="AS2792" s="100"/>
      <c r="AT2792" s="100"/>
      <c r="AU2792" s="100"/>
      <c r="AV2792" s="100"/>
      <c r="AW2792" s="100"/>
      <c r="AX2792" s="100"/>
      <c r="AY2792" s="100"/>
    </row>
    <row r="2793" spans="37:51">
      <c r="AK2793" s="100"/>
      <c r="AL2793" s="100"/>
      <c r="AM2793" s="100"/>
      <c r="AN2793" s="100"/>
      <c r="AO2793" s="100"/>
      <c r="AP2793" s="100"/>
      <c r="AQ2793" s="100"/>
      <c r="AR2793" s="100"/>
      <c r="AS2793" s="100"/>
      <c r="AT2793" s="100"/>
      <c r="AU2793" s="100"/>
      <c r="AV2793" s="100"/>
      <c r="AW2793" s="100"/>
      <c r="AX2793" s="100"/>
      <c r="AY2793" s="100"/>
    </row>
    <row r="2794" spans="37:51">
      <c r="AK2794" s="100"/>
      <c r="AL2794" s="100"/>
      <c r="AM2794" s="100"/>
      <c r="AN2794" s="100"/>
      <c r="AO2794" s="100"/>
      <c r="AP2794" s="100"/>
      <c r="AQ2794" s="100"/>
      <c r="AR2794" s="100"/>
      <c r="AS2794" s="100"/>
      <c r="AT2794" s="100"/>
      <c r="AU2794" s="100"/>
      <c r="AV2794" s="100"/>
      <c r="AW2794" s="100"/>
      <c r="AX2794" s="100"/>
      <c r="AY2794" s="100"/>
    </row>
    <row r="2795" spans="37:51">
      <c r="AK2795" s="100"/>
      <c r="AL2795" s="100"/>
      <c r="AM2795" s="100"/>
      <c r="AN2795" s="100"/>
      <c r="AO2795" s="100"/>
      <c r="AP2795" s="100"/>
      <c r="AQ2795" s="100"/>
      <c r="AR2795" s="100"/>
      <c r="AS2795" s="100"/>
      <c r="AT2795" s="100"/>
      <c r="AU2795" s="100"/>
      <c r="AV2795" s="100"/>
      <c r="AW2795" s="100"/>
      <c r="AX2795" s="100"/>
      <c r="AY2795" s="100"/>
    </row>
    <row r="2796" spans="37:51">
      <c r="AK2796" s="100"/>
      <c r="AL2796" s="100"/>
      <c r="AM2796" s="100"/>
      <c r="AN2796" s="100"/>
      <c r="AO2796" s="100"/>
      <c r="AP2796" s="100"/>
      <c r="AQ2796" s="100"/>
      <c r="AR2796" s="100"/>
      <c r="AS2796" s="100"/>
      <c r="AT2796" s="100"/>
      <c r="AU2796" s="100"/>
      <c r="AV2796" s="100"/>
      <c r="AW2796" s="100"/>
      <c r="AX2796" s="100"/>
      <c r="AY2796" s="100"/>
    </row>
    <row r="2797" spans="37:51">
      <c r="AK2797" s="100"/>
      <c r="AL2797" s="100"/>
      <c r="AM2797" s="100"/>
      <c r="AN2797" s="100"/>
      <c r="AO2797" s="100"/>
      <c r="AP2797" s="100"/>
      <c r="AQ2797" s="100"/>
      <c r="AR2797" s="100"/>
      <c r="AS2797" s="100"/>
      <c r="AT2797" s="100"/>
      <c r="AU2797" s="100"/>
      <c r="AV2797" s="100"/>
      <c r="AW2797" s="100"/>
      <c r="AX2797" s="100"/>
      <c r="AY2797" s="100"/>
    </row>
    <row r="2798" spans="37:51">
      <c r="AK2798" s="100"/>
      <c r="AL2798" s="100"/>
      <c r="AM2798" s="100"/>
      <c r="AN2798" s="100"/>
      <c r="AO2798" s="100"/>
      <c r="AP2798" s="100"/>
      <c r="AQ2798" s="100"/>
      <c r="AR2798" s="100"/>
      <c r="AS2798" s="100"/>
      <c r="AT2798" s="100"/>
      <c r="AU2798" s="100"/>
      <c r="AV2798" s="100"/>
      <c r="AW2798" s="100"/>
      <c r="AX2798" s="100"/>
      <c r="AY2798" s="100"/>
    </row>
    <row r="2799" spans="37:51">
      <c r="AK2799" s="100"/>
      <c r="AL2799" s="100"/>
      <c r="AM2799" s="100"/>
      <c r="AN2799" s="100"/>
      <c r="AO2799" s="100"/>
      <c r="AP2799" s="100"/>
      <c r="AQ2799" s="100"/>
      <c r="AR2799" s="100"/>
      <c r="AS2799" s="100"/>
      <c r="AT2799" s="100"/>
      <c r="AU2799" s="100"/>
      <c r="AV2799" s="100"/>
      <c r="AW2799" s="100"/>
      <c r="AX2799" s="100"/>
      <c r="AY2799" s="100"/>
    </row>
    <row r="2800" spans="37:51">
      <c r="AK2800" s="100"/>
      <c r="AL2800" s="100"/>
      <c r="AM2800" s="100"/>
      <c r="AN2800" s="100"/>
      <c r="AO2800" s="100"/>
      <c r="AP2800" s="100"/>
      <c r="AQ2800" s="100"/>
      <c r="AR2800" s="100"/>
      <c r="AS2800" s="100"/>
      <c r="AT2800" s="100"/>
      <c r="AU2800" s="100"/>
      <c r="AV2800" s="100"/>
      <c r="AW2800" s="100"/>
      <c r="AX2800" s="100"/>
      <c r="AY2800" s="100"/>
    </row>
    <row r="2801" spans="37:51">
      <c r="AK2801" s="100"/>
      <c r="AL2801" s="100"/>
      <c r="AM2801" s="100"/>
      <c r="AN2801" s="100"/>
      <c r="AO2801" s="100"/>
      <c r="AP2801" s="100"/>
      <c r="AQ2801" s="100"/>
      <c r="AR2801" s="100"/>
      <c r="AS2801" s="100"/>
      <c r="AT2801" s="100"/>
      <c r="AU2801" s="100"/>
      <c r="AV2801" s="100"/>
      <c r="AW2801" s="100"/>
      <c r="AX2801" s="100"/>
      <c r="AY2801" s="100"/>
    </row>
    <row r="2802" spans="37:51">
      <c r="AK2802" s="100"/>
      <c r="AL2802" s="100"/>
      <c r="AM2802" s="100"/>
      <c r="AN2802" s="100"/>
      <c r="AO2802" s="100"/>
      <c r="AP2802" s="100"/>
      <c r="AQ2802" s="100"/>
      <c r="AR2802" s="100"/>
      <c r="AS2802" s="100"/>
      <c r="AT2802" s="100"/>
      <c r="AU2802" s="100"/>
      <c r="AV2802" s="100"/>
      <c r="AW2802" s="100"/>
      <c r="AX2802" s="100"/>
      <c r="AY2802" s="100"/>
    </row>
    <row r="2803" spans="37:51">
      <c r="AK2803" s="100"/>
      <c r="AL2803" s="100"/>
      <c r="AM2803" s="100"/>
      <c r="AN2803" s="100"/>
      <c r="AO2803" s="100"/>
      <c r="AP2803" s="100"/>
      <c r="AQ2803" s="100"/>
      <c r="AR2803" s="100"/>
      <c r="AS2803" s="100"/>
      <c r="AT2803" s="100"/>
      <c r="AU2803" s="100"/>
      <c r="AV2803" s="100"/>
      <c r="AW2803" s="100"/>
      <c r="AX2803" s="100"/>
      <c r="AY2803" s="100"/>
    </row>
    <row r="2804" spans="37:51">
      <c r="AK2804" s="100"/>
      <c r="AL2804" s="100"/>
      <c r="AM2804" s="100"/>
      <c r="AN2804" s="100"/>
      <c r="AO2804" s="100"/>
      <c r="AP2804" s="100"/>
      <c r="AQ2804" s="100"/>
      <c r="AR2804" s="100"/>
      <c r="AS2804" s="100"/>
      <c r="AT2804" s="100"/>
      <c r="AU2804" s="100"/>
      <c r="AV2804" s="100"/>
      <c r="AW2804" s="100"/>
      <c r="AX2804" s="100"/>
      <c r="AY2804" s="100"/>
    </row>
    <row r="2805" spans="37:51">
      <c r="AK2805" s="100"/>
      <c r="AL2805" s="100"/>
      <c r="AM2805" s="100"/>
      <c r="AN2805" s="100"/>
      <c r="AO2805" s="100"/>
      <c r="AP2805" s="100"/>
      <c r="AQ2805" s="100"/>
      <c r="AR2805" s="100"/>
      <c r="AS2805" s="100"/>
      <c r="AT2805" s="100"/>
      <c r="AU2805" s="100"/>
      <c r="AV2805" s="100"/>
      <c r="AW2805" s="100"/>
      <c r="AX2805" s="100"/>
      <c r="AY2805" s="100"/>
    </row>
    <row r="2806" spans="37:51">
      <c r="AK2806" s="100"/>
      <c r="AL2806" s="100"/>
      <c r="AM2806" s="100"/>
      <c r="AN2806" s="100"/>
      <c r="AO2806" s="100"/>
      <c r="AP2806" s="100"/>
      <c r="AQ2806" s="100"/>
      <c r="AR2806" s="100"/>
      <c r="AS2806" s="100"/>
      <c r="AT2806" s="100"/>
      <c r="AU2806" s="100"/>
      <c r="AV2806" s="100"/>
      <c r="AW2806" s="100"/>
      <c r="AX2806" s="100"/>
      <c r="AY2806" s="100"/>
    </row>
    <row r="2807" spans="37:51">
      <c r="AK2807" s="100"/>
      <c r="AL2807" s="100"/>
      <c r="AM2807" s="100"/>
      <c r="AN2807" s="100"/>
      <c r="AO2807" s="100"/>
      <c r="AP2807" s="100"/>
      <c r="AQ2807" s="100"/>
      <c r="AR2807" s="100"/>
      <c r="AS2807" s="100"/>
      <c r="AT2807" s="100"/>
      <c r="AU2807" s="100"/>
      <c r="AV2807" s="100"/>
      <c r="AW2807" s="100"/>
      <c r="AX2807" s="100"/>
      <c r="AY2807" s="100"/>
    </row>
    <row r="2808" spans="37:51">
      <c r="AK2808" s="100"/>
      <c r="AL2808" s="100"/>
      <c r="AM2808" s="100"/>
      <c r="AN2808" s="100"/>
      <c r="AO2808" s="100"/>
      <c r="AP2808" s="100"/>
      <c r="AQ2808" s="100"/>
      <c r="AR2808" s="100"/>
      <c r="AS2808" s="100"/>
      <c r="AT2808" s="100"/>
      <c r="AU2808" s="100"/>
      <c r="AV2808" s="100"/>
      <c r="AW2808" s="100"/>
      <c r="AX2808" s="100"/>
      <c r="AY2808" s="100"/>
    </row>
    <row r="2809" spans="37:51">
      <c r="AK2809" s="100"/>
      <c r="AL2809" s="100"/>
      <c r="AM2809" s="100"/>
      <c r="AN2809" s="100"/>
      <c r="AO2809" s="100"/>
      <c r="AP2809" s="100"/>
      <c r="AQ2809" s="100"/>
      <c r="AR2809" s="100"/>
      <c r="AS2809" s="100"/>
      <c r="AT2809" s="100"/>
      <c r="AU2809" s="100"/>
      <c r="AV2809" s="100"/>
      <c r="AW2809" s="100"/>
      <c r="AX2809" s="100"/>
      <c r="AY2809" s="100"/>
    </row>
    <row r="2810" spans="37:51">
      <c r="AK2810" s="100"/>
      <c r="AL2810" s="100"/>
      <c r="AM2810" s="100"/>
      <c r="AN2810" s="100"/>
      <c r="AO2810" s="100"/>
      <c r="AP2810" s="100"/>
      <c r="AQ2810" s="100"/>
      <c r="AR2810" s="100"/>
      <c r="AS2810" s="100"/>
      <c r="AT2810" s="100"/>
      <c r="AU2810" s="100"/>
      <c r="AV2810" s="100"/>
      <c r="AW2810" s="100"/>
      <c r="AX2810" s="100"/>
      <c r="AY2810" s="100"/>
    </row>
    <row r="2811" spans="37:51">
      <c r="AK2811" s="100"/>
      <c r="AL2811" s="100"/>
      <c r="AM2811" s="100"/>
      <c r="AN2811" s="100"/>
      <c r="AO2811" s="100"/>
      <c r="AP2811" s="100"/>
      <c r="AQ2811" s="100"/>
      <c r="AR2811" s="100"/>
      <c r="AS2811" s="100"/>
      <c r="AT2811" s="100"/>
      <c r="AU2811" s="100"/>
      <c r="AV2811" s="100"/>
      <c r="AW2811" s="100"/>
      <c r="AX2811" s="100"/>
      <c r="AY2811" s="100"/>
    </row>
    <row r="2812" spans="37:51">
      <c r="AK2812" s="100"/>
      <c r="AL2812" s="100"/>
      <c r="AM2812" s="100"/>
      <c r="AN2812" s="100"/>
      <c r="AO2812" s="100"/>
      <c r="AP2812" s="100"/>
      <c r="AQ2812" s="100"/>
      <c r="AR2812" s="100"/>
      <c r="AS2812" s="100"/>
      <c r="AT2812" s="100"/>
      <c r="AU2812" s="100"/>
      <c r="AV2812" s="100"/>
      <c r="AW2812" s="100"/>
      <c r="AX2812" s="100"/>
      <c r="AY2812" s="100"/>
    </row>
    <row r="2813" spans="37:51">
      <c r="AK2813" s="100"/>
      <c r="AL2813" s="100"/>
      <c r="AM2813" s="100"/>
      <c r="AN2813" s="100"/>
      <c r="AO2813" s="100"/>
      <c r="AP2813" s="100"/>
      <c r="AQ2813" s="100"/>
      <c r="AR2813" s="100"/>
      <c r="AS2813" s="100"/>
      <c r="AT2813" s="100"/>
      <c r="AU2813" s="100"/>
      <c r="AV2813" s="100"/>
      <c r="AW2813" s="100"/>
      <c r="AX2813" s="100"/>
      <c r="AY2813" s="100"/>
    </row>
    <row r="2814" spans="37:51">
      <c r="AK2814" s="100"/>
      <c r="AL2814" s="100"/>
      <c r="AM2814" s="100"/>
      <c r="AN2814" s="100"/>
      <c r="AO2814" s="100"/>
      <c r="AP2814" s="100"/>
      <c r="AQ2814" s="100"/>
      <c r="AR2814" s="100"/>
      <c r="AS2814" s="100"/>
      <c r="AT2814" s="100"/>
      <c r="AU2814" s="100"/>
      <c r="AV2814" s="100"/>
      <c r="AW2814" s="100"/>
      <c r="AX2814" s="100"/>
      <c r="AY2814" s="100"/>
    </row>
    <row r="2815" spans="37:51">
      <c r="AK2815" s="100"/>
      <c r="AL2815" s="100"/>
      <c r="AM2815" s="100"/>
      <c r="AN2815" s="100"/>
      <c r="AO2815" s="100"/>
      <c r="AP2815" s="100"/>
      <c r="AQ2815" s="100"/>
      <c r="AR2815" s="100"/>
      <c r="AS2815" s="100"/>
      <c r="AT2815" s="100"/>
      <c r="AU2815" s="100"/>
      <c r="AV2815" s="100"/>
      <c r="AW2815" s="100"/>
      <c r="AX2815" s="100"/>
      <c r="AY2815" s="100"/>
    </row>
    <row r="2816" spans="37:51">
      <c r="AK2816" s="100"/>
      <c r="AL2816" s="100"/>
      <c r="AM2816" s="100"/>
      <c r="AN2816" s="100"/>
      <c r="AO2816" s="100"/>
      <c r="AP2816" s="100"/>
      <c r="AQ2816" s="100"/>
      <c r="AR2816" s="100"/>
      <c r="AS2816" s="100"/>
      <c r="AT2816" s="100"/>
      <c r="AU2816" s="100"/>
      <c r="AV2816" s="100"/>
      <c r="AW2816" s="100"/>
      <c r="AX2816" s="100"/>
      <c r="AY2816" s="100"/>
    </row>
    <row r="2817" spans="37:51">
      <c r="AK2817" s="100"/>
      <c r="AL2817" s="100"/>
      <c r="AM2817" s="100"/>
      <c r="AN2817" s="100"/>
      <c r="AO2817" s="100"/>
      <c r="AP2817" s="100"/>
      <c r="AQ2817" s="100"/>
      <c r="AR2817" s="100"/>
      <c r="AS2817" s="100"/>
      <c r="AT2817" s="100"/>
      <c r="AU2817" s="100"/>
      <c r="AV2817" s="100"/>
      <c r="AW2817" s="100"/>
      <c r="AX2817" s="100"/>
      <c r="AY2817" s="100"/>
    </row>
    <row r="2818" spans="37:51">
      <c r="AK2818" s="100"/>
      <c r="AL2818" s="100"/>
      <c r="AM2818" s="100"/>
      <c r="AN2818" s="100"/>
      <c r="AO2818" s="100"/>
      <c r="AP2818" s="100"/>
      <c r="AQ2818" s="100"/>
      <c r="AR2818" s="100"/>
      <c r="AS2818" s="100"/>
      <c r="AT2818" s="100"/>
      <c r="AU2818" s="100"/>
      <c r="AV2818" s="100"/>
      <c r="AW2818" s="100"/>
      <c r="AX2818" s="100"/>
      <c r="AY2818" s="100"/>
    </row>
    <row r="2819" spans="37:51">
      <c r="AK2819" s="100"/>
      <c r="AL2819" s="100"/>
      <c r="AM2819" s="100"/>
      <c r="AN2819" s="100"/>
      <c r="AO2819" s="100"/>
      <c r="AP2819" s="100"/>
      <c r="AQ2819" s="100"/>
      <c r="AR2819" s="100"/>
      <c r="AS2819" s="100"/>
      <c r="AT2819" s="100"/>
      <c r="AU2819" s="100"/>
      <c r="AV2819" s="100"/>
      <c r="AW2819" s="100"/>
      <c r="AX2819" s="100"/>
      <c r="AY2819" s="100"/>
    </row>
    <row r="2820" spans="37:51">
      <c r="AK2820" s="100"/>
      <c r="AL2820" s="100"/>
      <c r="AM2820" s="100"/>
      <c r="AN2820" s="100"/>
      <c r="AO2820" s="100"/>
      <c r="AP2820" s="100"/>
      <c r="AQ2820" s="100"/>
      <c r="AR2820" s="100"/>
      <c r="AS2820" s="100"/>
      <c r="AT2820" s="100"/>
      <c r="AU2820" s="100"/>
      <c r="AV2820" s="100"/>
      <c r="AW2820" s="100"/>
      <c r="AX2820" s="100"/>
      <c r="AY2820" s="100"/>
    </row>
    <row r="2821" spans="37:51">
      <c r="AK2821" s="100"/>
      <c r="AL2821" s="100"/>
      <c r="AM2821" s="100"/>
      <c r="AN2821" s="100"/>
      <c r="AO2821" s="100"/>
      <c r="AP2821" s="100"/>
      <c r="AQ2821" s="100"/>
      <c r="AR2821" s="100"/>
      <c r="AS2821" s="100"/>
      <c r="AT2821" s="100"/>
      <c r="AU2821" s="100"/>
      <c r="AV2821" s="100"/>
      <c r="AW2821" s="100"/>
      <c r="AX2821" s="100"/>
      <c r="AY2821" s="100"/>
    </row>
    <row r="2822" spans="37:51">
      <c r="AK2822" s="100"/>
      <c r="AL2822" s="100"/>
      <c r="AM2822" s="100"/>
      <c r="AN2822" s="100"/>
      <c r="AO2822" s="100"/>
      <c r="AP2822" s="100"/>
      <c r="AQ2822" s="100"/>
      <c r="AR2822" s="100"/>
      <c r="AS2822" s="100"/>
      <c r="AT2822" s="100"/>
      <c r="AU2822" s="100"/>
      <c r="AV2822" s="100"/>
      <c r="AW2822" s="100"/>
      <c r="AX2822" s="100"/>
      <c r="AY2822" s="100"/>
    </row>
    <row r="2823" spans="37:51">
      <c r="AK2823" s="100"/>
      <c r="AL2823" s="100"/>
      <c r="AM2823" s="100"/>
      <c r="AN2823" s="100"/>
      <c r="AO2823" s="100"/>
      <c r="AP2823" s="100"/>
      <c r="AQ2823" s="100"/>
      <c r="AR2823" s="100"/>
      <c r="AS2823" s="100"/>
      <c r="AT2823" s="100"/>
      <c r="AU2823" s="100"/>
      <c r="AV2823" s="100"/>
      <c r="AW2823" s="100"/>
      <c r="AX2823" s="100"/>
      <c r="AY2823" s="100"/>
    </row>
    <row r="2824" spans="37:51">
      <c r="AK2824" s="100"/>
      <c r="AL2824" s="100"/>
      <c r="AM2824" s="100"/>
      <c r="AN2824" s="100"/>
      <c r="AO2824" s="100"/>
      <c r="AP2824" s="100"/>
      <c r="AQ2824" s="100"/>
      <c r="AR2824" s="100"/>
      <c r="AS2824" s="100"/>
      <c r="AT2824" s="100"/>
      <c r="AU2824" s="100"/>
      <c r="AV2824" s="100"/>
      <c r="AW2824" s="100"/>
      <c r="AX2824" s="100"/>
      <c r="AY2824" s="100"/>
    </row>
    <row r="2825" spans="37:51">
      <c r="AK2825" s="100"/>
      <c r="AL2825" s="100"/>
      <c r="AM2825" s="100"/>
      <c r="AN2825" s="100"/>
      <c r="AO2825" s="100"/>
      <c r="AP2825" s="100"/>
      <c r="AQ2825" s="100"/>
      <c r="AR2825" s="100"/>
      <c r="AS2825" s="100"/>
      <c r="AT2825" s="100"/>
      <c r="AU2825" s="100"/>
      <c r="AV2825" s="100"/>
      <c r="AW2825" s="100"/>
      <c r="AX2825" s="100"/>
      <c r="AY2825" s="100"/>
    </row>
    <row r="2826" spans="37:51">
      <c r="AK2826" s="100"/>
      <c r="AL2826" s="100"/>
      <c r="AM2826" s="100"/>
      <c r="AN2826" s="100"/>
      <c r="AO2826" s="100"/>
      <c r="AP2826" s="100"/>
      <c r="AQ2826" s="100"/>
      <c r="AR2826" s="100"/>
      <c r="AS2826" s="100"/>
      <c r="AT2826" s="100"/>
      <c r="AU2826" s="100"/>
      <c r="AV2826" s="100"/>
      <c r="AW2826" s="100"/>
      <c r="AX2826" s="100"/>
      <c r="AY2826" s="100"/>
    </row>
    <row r="2827" spans="37:51">
      <c r="AK2827" s="100"/>
      <c r="AL2827" s="100"/>
      <c r="AM2827" s="100"/>
      <c r="AN2827" s="100"/>
      <c r="AO2827" s="100"/>
      <c r="AP2827" s="100"/>
      <c r="AQ2827" s="100"/>
      <c r="AR2827" s="100"/>
      <c r="AS2827" s="100"/>
      <c r="AT2827" s="100"/>
      <c r="AU2827" s="100"/>
      <c r="AV2827" s="100"/>
      <c r="AW2827" s="100"/>
      <c r="AX2827" s="100"/>
      <c r="AY2827" s="100"/>
    </row>
    <row r="2828" spans="37:51">
      <c r="AK2828" s="100"/>
      <c r="AL2828" s="100"/>
      <c r="AM2828" s="100"/>
      <c r="AN2828" s="100"/>
      <c r="AO2828" s="100"/>
      <c r="AP2828" s="100"/>
      <c r="AQ2828" s="100"/>
      <c r="AR2828" s="100"/>
      <c r="AS2828" s="100"/>
      <c r="AT2828" s="100"/>
      <c r="AU2828" s="100"/>
      <c r="AV2828" s="100"/>
      <c r="AW2828" s="100"/>
      <c r="AX2828" s="100"/>
      <c r="AY2828" s="100"/>
    </row>
    <row r="2829" spans="37:51">
      <c r="AK2829" s="100"/>
      <c r="AL2829" s="100"/>
      <c r="AM2829" s="100"/>
      <c r="AN2829" s="100"/>
      <c r="AO2829" s="100"/>
      <c r="AP2829" s="100"/>
      <c r="AQ2829" s="100"/>
      <c r="AR2829" s="100"/>
      <c r="AS2829" s="100"/>
      <c r="AT2829" s="100"/>
      <c r="AU2829" s="100"/>
      <c r="AV2829" s="100"/>
      <c r="AW2829" s="100"/>
      <c r="AX2829" s="100"/>
      <c r="AY2829" s="100"/>
    </row>
    <row r="2830" spans="37:51">
      <c r="AK2830" s="100"/>
      <c r="AL2830" s="100"/>
      <c r="AM2830" s="100"/>
      <c r="AN2830" s="100"/>
      <c r="AO2830" s="100"/>
      <c r="AP2830" s="100"/>
      <c r="AQ2830" s="100"/>
      <c r="AR2830" s="100"/>
      <c r="AS2830" s="100"/>
      <c r="AT2830" s="100"/>
      <c r="AU2830" s="100"/>
      <c r="AV2830" s="100"/>
      <c r="AW2830" s="100"/>
      <c r="AX2830" s="100"/>
      <c r="AY2830" s="100"/>
    </row>
    <row r="2831" spans="37:51">
      <c r="AK2831" s="100"/>
      <c r="AL2831" s="100"/>
      <c r="AM2831" s="100"/>
      <c r="AN2831" s="100"/>
      <c r="AO2831" s="100"/>
      <c r="AP2831" s="100"/>
      <c r="AQ2831" s="100"/>
      <c r="AR2831" s="100"/>
      <c r="AS2831" s="100"/>
      <c r="AT2831" s="100"/>
      <c r="AU2831" s="100"/>
      <c r="AV2831" s="100"/>
      <c r="AW2831" s="100"/>
      <c r="AX2831" s="100"/>
      <c r="AY2831" s="100"/>
    </row>
    <row r="2832" spans="37:51">
      <c r="AK2832" s="100"/>
      <c r="AL2832" s="100"/>
      <c r="AM2832" s="100"/>
      <c r="AN2832" s="100"/>
      <c r="AO2832" s="100"/>
      <c r="AP2832" s="100"/>
      <c r="AQ2832" s="100"/>
      <c r="AR2832" s="100"/>
      <c r="AS2832" s="100"/>
      <c r="AT2832" s="100"/>
      <c r="AU2832" s="100"/>
      <c r="AV2832" s="100"/>
      <c r="AW2832" s="100"/>
      <c r="AX2832" s="100"/>
      <c r="AY2832" s="100"/>
    </row>
    <row r="2833" spans="37:51">
      <c r="AK2833" s="100"/>
      <c r="AL2833" s="100"/>
      <c r="AM2833" s="100"/>
      <c r="AN2833" s="100"/>
      <c r="AO2833" s="100"/>
      <c r="AP2833" s="100"/>
      <c r="AQ2833" s="100"/>
      <c r="AR2833" s="100"/>
      <c r="AS2833" s="100"/>
      <c r="AT2833" s="100"/>
      <c r="AU2833" s="100"/>
      <c r="AV2833" s="100"/>
      <c r="AW2833" s="100"/>
      <c r="AX2833" s="100"/>
      <c r="AY2833" s="100"/>
    </row>
    <row r="2834" spans="37:51">
      <c r="AK2834" s="100"/>
      <c r="AL2834" s="100"/>
      <c r="AM2834" s="100"/>
      <c r="AN2834" s="100"/>
      <c r="AO2834" s="100"/>
      <c r="AP2834" s="100"/>
      <c r="AQ2834" s="100"/>
      <c r="AR2834" s="100"/>
      <c r="AS2834" s="100"/>
      <c r="AT2834" s="100"/>
      <c r="AU2834" s="100"/>
      <c r="AV2834" s="100"/>
      <c r="AW2834" s="100"/>
      <c r="AX2834" s="100"/>
      <c r="AY2834" s="100"/>
    </row>
    <row r="2835" spans="37:51">
      <c r="AK2835" s="100"/>
      <c r="AL2835" s="100"/>
      <c r="AM2835" s="100"/>
      <c r="AN2835" s="100"/>
      <c r="AO2835" s="100"/>
      <c r="AP2835" s="100"/>
      <c r="AQ2835" s="100"/>
      <c r="AR2835" s="100"/>
      <c r="AS2835" s="100"/>
      <c r="AT2835" s="100"/>
      <c r="AU2835" s="100"/>
      <c r="AV2835" s="100"/>
      <c r="AW2835" s="100"/>
      <c r="AX2835" s="100"/>
      <c r="AY2835" s="100"/>
    </row>
    <row r="2836" spans="37:51">
      <c r="AK2836" s="100"/>
      <c r="AL2836" s="100"/>
      <c r="AM2836" s="100"/>
      <c r="AN2836" s="100"/>
      <c r="AO2836" s="100"/>
      <c r="AP2836" s="100"/>
      <c r="AQ2836" s="100"/>
      <c r="AR2836" s="100"/>
      <c r="AS2836" s="100"/>
      <c r="AT2836" s="100"/>
      <c r="AU2836" s="100"/>
      <c r="AV2836" s="100"/>
      <c r="AW2836" s="100"/>
      <c r="AX2836" s="100"/>
      <c r="AY2836" s="100"/>
    </row>
    <row r="2837" spans="37:51">
      <c r="AK2837" s="100"/>
      <c r="AL2837" s="100"/>
      <c r="AM2837" s="100"/>
      <c r="AN2837" s="100"/>
      <c r="AO2837" s="100"/>
      <c r="AP2837" s="100"/>
      <c r="AQ2837" s="100"/>
      <c r="AR2837" s="100"/>
      <c r="AS2837" s="100"/>
      <c r="AT2837" s="100"/>
      <c r="AU2837" s="100"/>
      <c r="AV2837" s="100"/>
      <c r="AW2837" s="100"/>
      <c r="AX2837" s="100"/>
      <c r="AY2837" s="100"/>
    </row>
    <row r="2838" spans="37:51">
      <c r="AK2838" s="100"/>
      <c r="AL2838" s="100"/>
      <c r="AM2838" s="100"/>
      <c r="AN2838" s="100"/>
      <c r="AO2838" s="100"/>
      <c r="AP2838" s="100"/>
      <c r="AQ2838" s="100"/>
      <c r="AR2838" s="100"/>
      <c r="AS2838" s="100"/>
      <c r="AT2838" s="100"/>
      <c r="AU2838" s="100"/>
      <c r="AV2838" s="100"/>
      <c r="AW2838" s="100"/>
      <c r="AX2838" s="100"/>
      <c r="AY2838" s="100"/>
    </row>
    <row r="2839" spans="37:51">
      <c r="AK2839" s="100"/>
      <c r="AL2839" s="100"/>
      <c r="AM2839" s="100"/>
      <c r="AN2839" s="100"/>
      <c r="AO2839" s="100"/>
      <c r="AP2839" s="100"/>
      <c r="AQ2839" s="100"/>
      <c r="AR2839" s="100"/>
      <c r="AS2839" s="100"/>
      <c r="AT2839" s="100"/>
      <c r="AU2839" s="100"/>
      <c r="AV2839" s="100"/>
      <c r="AW2839" s="100"/>
      <c r="AX2839" s="100"/>
      <c r="AY2839" s="100"/>
    </row>
    <row r="2840" spans="37:51">
      <c r="AK2840" s="100"/>
      <c r="AL2840" s="100"/>
      <c r="AM2840" s="100"/>
      <c r="AN2840" s="100"/>
      <c r="AO2840" s="100"/>
      <c r="AP2840" s="100"/>
      <c r="AQ2840" s="100"/>
      <c r="AR2840" s="100"/>
      <c r="AS2840" s="100"/>
      <c r="AT2840" s="100"/>
      <c r="AU2840" s="100"/>
      <c r="AV2840" s="100"/>
      <c r="AW2840" s="100"/>
      <c r="AX2840" s="100"/>
      <c r="AY2840" s="100"/>
    </row>
    <row r="2841" spans="37:51">
      <c r="AK2841" s="100"/>
      <c r="AL2841" s="100"/>
      <c r="AM2841" s="100"/>
      <c r="AN2841" s="100"/>
      <c r="AO2841" s="100"/>
      <c r="AP2841" s="100"/>
      <c r="AQ2841" s="100"/>
      <c r="AR2841" s="100"/>
      <c r="AS2841" s="100"/>
      <c r="AT2841" s="100"/>
      <c r="AU2841" s="100"/>
      <c r="AV2841" s="100"/>
      <c r="AW2841" s="100"/>
      <c r="AX2841" s="100"/>
      <c r="AY2841" s="100"/>
    </row>
    <row r="2842" spans="37:51">
      <c r="AK2842" s="100"/>
      <c r="AL2842" s="100"/>
      <c r="AM2842" s="100"/>
      <c r="AN2842" s="100"/>
      <c r="AO2842" s="100"/>
      <c r="AP2842" s="100"/>
      <c r="AQ2842" s="100"/>
      <c r="AR2842" s="100"/>
      <c r="AS2842" s="100"/>
      <c r="AT2842" s="100"/>
      <c r="AU2842" s="100"/>
      <c r="AV2842" s="100"/>
      <c r="AW2842" s="100"/>
      <c r="AX2842" s="100"/>
      <c r="AY2842" s="100"/>
    </row>
    <row r="2843" spans="37:51">
      <c r="AK2843" s="100"/>
      <c r="AL2843" s="100"/>
      <c r="AM2843" s="100"/>
      <c r="AN2843" s="100"/>
      <c r="AO2843" s="100"/>
      <c r="AP2843" s="100"/>
      <c r="AQ2843" s="100"/>
      <c r="AR2843" s="100"/>
      <c r="AS2843" s="100"/>
      <c r="AT2843" s="100"/>
      <c r="AU2843" s="100"/>
      <c r="AV2843" s="100"/>
      <c r="AW2843" s="100"/>
      <c r="AX2843" s="100"/>
      <c r="AY2843" s="100"/>
    </row>
    <row r="2844" spans="37:51">
      <c r="AK2844" s="100"/>
      <c r="AL2844" s="100"/>
      <c r="AM2844" s="100"/>
      <c r="AN2844" s="100"/>
      <c r="AO2844" s="100"/>
      <c r="AP2844" s="100"/>
      <c r="AQ2844" s="100"/>
      <c r="AR2844" s="100"/>
      <c r="AS2844" s="100"/>
      <c r="AT2844" s="100"/>
      <c r="AU2844" s="100"/>
      <c r="AV2844" s="100"/>
      <c r="AW2844" s="100"/>
      <c r="AX2844" s="100"/>
      <c r="AY2844" s="100"/>
    </row>
    <row r="2845" spans="37:51">
      <c r="AK2845" s="100"/>
      <c r="AL2845" s="100"/>
      <c r="AM2845" s="100"/>
      <c r="AN2845" s="100"/>
      <c r="AO2845" s="100"/>
      <c r="AP2845" s="100"/>
      <c r="AQ2845" s="100"/>
      <c r="AR2845" s="100"/>
      <c r="AS2845" s="100"/>
      <c r="AT2845" s="100"/>
      <c r="AU2845" s="100"/>
      <c r="AV2845" s="100"/>
      <c r="AW2845" s="100"/>
      <c r="AX2845" s="100"/>
      <c r="AY2845" s="100"/>
    </row>
    <row r="2846" spans="37:51">
      <c r="AK2846" s="100"/>
      <c r="AL2846" s="100"/>
      <c r="AM2846" s="100"/>
      <c r="AN2846" s="100"/>
      <c r="AO2846" s="100"/>
      <c r="AP2846" s="100"/>
      <c r="AQ2846" s="100"/>
      <c r="AR2846" s="100"/>
      <c r="AS2846" s="100"/>
      <c r="AT2846" s="100"/>
      <c r="AU2846" s="100"/>
      <c r="AV2846" s="100"/>
      <c r="AW2846" s="100"/>
      <c r="AX2846" s="100"/>
      <c r="AY2846" s="100"/>
    </row>
    <row r="2847" spans="37:51">
      <c r="AK2847" s="100"/>
      <c r="AL2847" s="100"/>
      <c r="AM2847" s="100"/>
      <c r="AN2847" s="100"/>
      <c r="AO2847" s="100"/>
      <c r="AP2847" s="100"/>
      <c r="AQ2847" s="100"/>
      <c r="AR2847" s="100"/>
      <c r="AS2847" s="100"/>
      <c r="AT2847" s="100"/>
      <c r="AU2847" s="100"/>
      <c r="AV2847" s="100"/>
      <c r="AW2847" s="100"/>
      <c r="AX2847" s="100"/>
      <c r="AY2847" s="100"/>
    </row>
    <row r="2848" spans="37:51">
      <c r="AK2848" s="100"/>
      <c r="AL2848" s="100"/>
      <c r="AM2848" s="100"/>
      <c r="AN2848" s="100"/>
      <c r="AO2848" s="100"/>
      <c r="AP2848" s="100"/>
      <c r="AQ2848" s="100"/>
      <c r="AR2848" s="100"/>
      <c r="AS2848" s="100"/>
      <c r="AT2848" s="100"/>
      <c r="AU2848" s="100"/>
      <c r="AV2848" s="100"/>
      <c r="AW2848" s="100"/>
      <c r="AX2848" s="100"/>
      <c r="AY2848" s="100"/>
    </row>
    <row r="2849" spans="37:51">
      <c r="AK2849" s="100"/>
      <c r="AL2849" s="100"/>
      <c r="AM2849" s="100"/>
      <c r="AN2849" s="100"/>
      <c r="AO2849" s="100"/>
      <c r="AP2849" s="100"/>
      <c r="AQ2849" s="100"/>
      <c r="AR2849" s="100"/>
      <c r="AS2849" s="100"/>
      <c r="AT2849" s="100"/>
      <c r="AU2849" s="100"/>
      <c r="AV2849" s="100"/>
      <c r="AW2849" s="100"/>
      <c r="AX2849" s="100"/>
      <c r="AY2849" s="100"/>
    </row>
    <row r="2850" spans="37:51">
      <c r="AK2850" s="100"/>
      <c r="AL2850" s="100"/>
      <c r="AM2850" s="100"/>
      <c r="AN2850" s="100"/>
      <c r="AO2850" s="100"/>
      <c r="AP2850" s="100"/>
      <c r="AQ2850" s="100"/>
      <c r="AR2850" s="100"/>
      <c r="AS2850" s="100"/>
      <c r="AT2850" s="100"/>
      <c r="AU2850" s="100"/>
      <c r="AV2850" s="100"/>
      <c r="AW2850" s="100"/>
      <c r="AX2850" s="100"/>
      <c r="AY2850" s="100"/>
    </row>
    <row r="2851" spans="37:51">
      <c r="AK2851" s="100"/>
      <c r="AL2851" s="100"/>
      <c r="AM2851" s="100"/>
      <c r="AN2851" s="100"/>
      <c r="AO2851" s="100"/>
      <c r="AP2851" s="100"/>
      <c r="AQ2851" s="100"/>
      <c r="AR2851" s="100"/>
      <c r="AS2851" s="100"/>
      <c r="AT2851" s="100"/>
      <c r="AU2851" s="100"/>
      <c r="AV2851" s="100"/>
      <c r="AW2851" s="100"/>
      <c r="AX2851" s="100"/>
      <c r="AY2851" s="100"/>
    </row>
    <row r="2852" spans="37:51">
      <c r="AK2852" s="100"/>
      <c r="AL2852" s="100"/>
      <c r="AM2852" s="100"/>
      <c r="AN2852" s="100"/>
      <c r="AO2852" s="100"/>
      <c r="AP2852" s="100"/>
      <c r="AQ2852" s="100"/>
      <c r="AR2852" s="100"/>
      <c r="AS2852" s="100"/>
      <c r="AT2852" s="100"/>
      <c r="AU2852" s="100"/>
      <c r="AV2852" s="100"/>
      <c r="AW2852" s="100"/>
      <c r="AX2852" s="100"/>
      <c r="AY2852" s="100"/>
    </row>
    <row r="2853" spans="37:51">
      <c r="AK2853" s="100"/>
      <c r="AL2853" s="100"/>
      <c r="AM2853" s="100"/>
      <c r="AN2853" s="100"/>
      <c r="AO2853" s="100"/>
      <c r="AP2853" s="100"/>
      <c r="AQ2853" s="100"/>
      <c r="AR2853" s="100"/>
      <c r="AS2853" s="100"/>
      <c r="AT2853" s="100"/>
      <c r="AU2853" s="100"/>
      <c r="AV2853" s="100"/>
      <c r="AW2853" s="100"/>
      <c r="AX2853" s="100"/>
      <c r="AY2853" s="100"/>
    </row>
    <row r="2854" spans="37:51">
      <c r="AK2854" s="100"/>
      <c r="AL2854" s="100"/>
      <c r="AM2854" s="100"/>
      <c r="AN2854" s="100"/>
      <c r="AO2854" s="100"/>
      <c r="AP2854" s="100"/>
      <c r="AQ2854" s="100"/>
      <c r="AR2854" s="100"/>
      <c r="AS2854" s="100"/>
      <c r="AT2854" s="100"/>
      <c r="AU2854" s="100"/>
      <c r="AV2854" s="100"/>
      <c r="AW2854" s="100"/>
      <c r="AX2854" s="100"/>
      <c r="AY2854" s="100"/>
    </row>
    <row r="2855" spans="37:51">
      <c r="AK2855" s="100"/>
      <c r="AL2855" s="100"/>
      <c r="AM2855" s="100"/>
      <c r="AN2855" s="100"/>
      <c r="AO2855" s="100"/>
      <c r="AP2855" s="100"/>
      <c r="AQ2855" s="100"/>
      <c r="AR2855" s="100"/>
      <c r="AS2855" s="100"/>
      <c r="AT2855" s="100"/>
      <c r="AU2855" s="100"/>
      <c r="AV2855" s="100"/>
      <c r="AW2855" s="100"/>
      <c r="AX2855" s="100"/>
      <c r="AY2855" s="100"/>
    </row>
    <row r="2856" spans="37:51">
      <c r="AK2856" s="100"/>
      <c r="AL2856" s="100"/>
      <c r="AM2856" s="100"/>
      <c r="AN2856" s="100"/>
      <c r="AO2856" s="100"/>
      <c r="AP2856" s="100"/>
      <c r="AQ2856" s="100"/>
      <c r="AR2856" s="100"/>
      <c r="AS2856" s="100"/>
      <c r="AT2856" s="100"/>
      <c r="AU2856" s="100"/>
      <c r="AV2856" s="100"/>
      <c r="AW2856" s="100"/>
      <c r="AX2856" s="100"/>
      <c r="AY2856" s="100"/>
    </row>
    <row r="2857" spans="37:51">
      <c r="AK2857" s="100"/>
      <c r="AL2857" s="100"/>
      <c r="AM2857" s="100"/>
      <c r="AN2857" s="100"/>
      <c r="AO2857" s="100"/>
      <c r="AP2857" s="100"/>
      <c r="AQ2857" s="100"/>
      <c r="AR2857" s="100"/>
      <c r="AS2857" s="100"/>
      <c r="AT2857" s="100"/>
      <c r="AU2857" s="100"/>
      <c r="AV2857" s="100"/>
      <c r="AW2857" s="100"/>
      <c r="AX2857" s="100"/>
      <c r="AY2857" s="100"/>
    </row>
    <row r="2858" spans="37:51">
      <c r="AK2858" s="100"/>
      <c r="AL2858" s="100"/>
      <c r="AM2858" s="100"/>
      <c r="AN2858" s="100"/>
      <c r="AO2858" s="100"/>
      <c r="AP2858" s="100"/>
      <c r="AQ2858" s="100"/>
      <c r="AR2858" s="100"/>
      <c r="AS2858" s="100"/>
      <c r="AT2858" s="100"/>
      <c r="AU2858" s="100"/>
      <c r="AV2858" s="100"/>
      <c r="AW2858" s="100"/>
      <c r="AX2858" s="100"/>
      <c r="AY2858" s="100"/>
    </row>
    <row r="2859" spans="37:51">
      <c r="AK2859" s="100"/>
      <c r="AL2859" s="100"/>
      <c r="AM2859" s="100"/>
      <c r="AN2859" s="100"/>
      <c r="AO2859" s="100"/>
      <c r="AP2859" s="100"/>
      <c r="AQ2859" s="100"/>
      <c r="AR2859" s="100"/>
      <c r="AS2859" s="100"/>
      <c r="AT2859" s="100"/>
      <c r="AU2859" s="100"/>
      <c r="AV2859" s="100"/>
      <c r="AW2859" s="100"/>
      <c r="AX2859" s="100"/>
      <c r="AY2859" s="100"/>
    </row>
    <row r="2860" spans="37:51">
      <c r="AK2860" s="100"/>
      <c r="AL2860" s="100"/>
      <c r="AM2860" s="100"/>
      <c r="AN2860" s="100"/>
      <c r="AO2860" s="100"/>
      <c r="AP2860" s="100"/>
      <c r="AQ2860" s="100"/>
      <c r="AR2860" s="100"/>
      <c r="AS2860" s="100"/>
      <c r="AT2860" s="100"/>
      <c r="AU2860" s="100"/>
      <c r="AV2860" s="100"/>
      <c r="AW2860" s="100"/>
      <c r="AX2860" s="100"/>
      <c r="AY2860" s="100"/>
    </row>
    <row r="2861" spans="37:51">
      <c r="AK2861" s="100"/>
      <c r="AL2861" s="100"/>
      <c r="AM2861" s="100"/>
      <c r="AN2861" s="100"/>
      <c r="AO2861" s="100"/>
      <c r="AP2861" s="100"/>
      <c r="AQ2861" s="100"/>
      <c r="AR2861" s="100"/>
      <c r="AS2861" s="100"/>
      <c r="AT2861" s="100"/>
      <c r="AU2861" s="100"/>
      <c r="AV2861" s="100"/>
      <c r="AW2861" s="100"/>
      <c r="AX2861" s="100"/>
      <c r="AY2861" s="100"/>
    </row>
    <row r="2862" spans="37:51">
      <c r="AK2862" s="100"/>
      <c r="AL2862" s="100"/>
      <c r="AM2862" s="100"/>
      <c r="AN2862" s="100"/>
      <c r="AO2862" s="100"/>
      <c r="AP2862" s="100"/>
      <c r="AQ2862" s="100"/>
      <c r="AR2862" s="100"/>
      <c r="AS2862" s="100"/>
      <c r="AT2862" s="100"/>
      <c r="AU2862" s="100"/>
      <c r="AV2862" s="100"/>
      <c r="AW2862" s="100"/>
      <c r="AX2862" s="100"/>
      <c r="AY2862" s="100"/>
    </row>
    <row r="2863" spans="37:51">
      <c r="AK2863" s="100"/>
      <c r="AL2863" s="100"/>
      <c r="AM2863" s="100"/>
      <c r="AN2863" s="100"/>
      <c r="AO2863" s="100"/>
      <c r="AP2863" s="100"/>
      <c r="AQ2863" s="100"/>
      <c r="AR2863" s="100"/>
      <c r="AS2863" s="100"/>
      <c r="AT2863" s="100"/>
      <c r="AU2863" s="100"/>
      <c r="AV2863" s="100"/>
      <c r="AW2863" s="100"/>
      <c r="AX2863" s="100"/>
      <c r="AY2863" s="100"/>
    </row>
    <row r="2864" spans="37:51">
      <c r="AK2864" s="100"/>
      <c r="AL2864" s="100"/>
      <c r="AM2864" s="100"/>
      <c r="AN2864" s="100"/>
      <c r="AO2864" s="100"/>
      <c r="AP2864" s="100"/>
      <c r="AQ2864" s="100"/>
      <c r="AR2864" s="100"/>
      <c r="AS2864" s="100"/>
      <c r="AT2864" s="100"/>
      <c r="AU2864" s="100"/>
      <c r="AV2864" s="100"/>
      <c r="AW2864" s="100"/>
      <c r="AX2864" s="100"/>
      <c r="AY2864" s="100"/>
    </row>
    <row r="2865" spans="37:51">
      <c r="AK2865" s="100"/>
      <c r="AL2865" s="100"/>
      <c r="AM2865" s="100"/>
      <c r="AN2865" s="100"/>
      <c r="AO2865" s="100"/>
      <c r="AP2865" s="100"/>
      <c r="AQ2865" s="100"/>
      <c r="AR2865" s="100"/>
      <c r="AS2865" s="100"/>
      <c r="AT2865" s="100"/>
      <c r="AU2865" s="100"/>
      <c r="AV2865" s="100"/>
      <c r="AW2865" s="100"/>
      <c r="AX2865" s="100"/>
      <c r="AY2865" s="100"/>
    </row>
    <row r="2866" spans="37:51">
      <c r="AK2866" s="100"/>
      <c r="AL2866" s="100"/>
      <c r="AM2866" s="100"/>
      <c r="AN2866" s="100"/>
      <c r="AO2866" s="100"/>
      <c r="AP2866" s="100"/>
      <c r="AQ2866" s="100"/>
      <c r="AR2866" s="100"/>
      <c r="AS2866" s="100"/>
      <c r="AT2866" s="100"/>
      <c r="AU2866" s="100"/>
      <c r="AV2866" s="100"/>
      <c r="AW2866" s="100"/>
      <c r="AX2866" s="100"/>
      <c r="AY2866" s="100"/>
    </row>
    <row r="2867" spans="37:51">
      <c r="AK2867" s="100"/>
      <c r="AL2867" s="100"/>
      <c r="AM2867" s="100"/>
      <c r="AN2867" s="100"/>
      <c r="AO2867" s="100"/>
      <c r="AP2867" s="100"/>
      <c r="AQ2867" s="100"/>
      <c r="AR2867" s="100"/>
      <c r="AS2867" s="100"/>
      <c r="AT2867" s="100"/>
      <c r="AU2867" s="100"/>
      <c r="AV2867" s="100"/>
      <c r="AW2867" s="100"/>
      <c r="AX2867" s="100"/>
      <c r="AY2867" s="100"/>
    </row>
    <row r="2868" spans="37:51">
      <c r="AK2868" s="100"/>
      <c r="AL2868" s="100"/>
      <c r="AM2868" s="100"/>
      <c r="AN2868" s="100"/>
      <c r="AO2868" s="100"/>
      <c r="AP2868" s="100"/>
      <c r="AQ2868" s="100"/>
      <c r="AR2868" s="100"/>
      <c r="AS2868" s="100"/>
      <c r="AT2868" s="100"/>
      <c r="AU2868" s="100"/>
      <c r="AV2868" s="100"/>
      <c r="AW2868" s="100"/>
      <c r="AX2868" s="100"/>
      <c r="AY2868" s="100"/>
    </row>
    <row r="2869" spans="37:51">
      <c r="AK2869" s="100"/>
      <c r="AL2869" s="100"/>
      <c r="AM2869" s="100"/>
      <c r="AN2869" s="100"/>
      <c r="AO2869" s="100"/>
      <c r="AP2869" s="100"/>
      <c r="AQ2869" s="100"/>
      <c r="AR2869" s="100"/>
      <c r="AS2869" s="100"/>
      <c r="AT2869" s="100"/>
      <c r="AU2869" s="100"/>
      <c r="AV2869" s="100"/>
      <c r="AW2869" s="100"/>
      <c r="AX2869" s="100"/>
      <c r="AY2869" s="100"/>
    </row>
    <row r="2870" spans="37:51">
      <c r="AK2870" s="100"/>
      <c r="AL2870" s="100"/>
      <c r="AM2870" s="100"/>
      <c r="AN2870" s="100"/>
      <c r="AO2870" s="100"/>
      <c r="AP2870" s="100"/>
      <c r="AQ2870" s="100"/>
      <c r="AR2870" s="100"/>
      <c r="AS2870" s="100"/>
      <c r="AT2870" s="100"/>
      <c r="AU2870" s="100"/>
      <c r="AV2870" s="100"/>
      <c r="AW2870" s="100"/>
      <c r="AX2870" s="100"/>
      <c r="AY2870" s="100"/>
    </row>
    <row r="2871" spans="37:51">
      <c r="AK2871" s="100"/>
      <c r="AL2871" s="100"/>
      <c r="AM2871" s="100"/>
      <c r="AN2871" s="100"/>
      <c r="AO2871" s="100"/>
      <c r="AP2871" s="100"/>
      <c r="AQ2871" s="100"/>
      <c r="AR2871" s="100"/>
      <c r="AS2871" s="100"/>
      <c r="AT2871" s="100"/>
      <c r="AU2871" s="100"/>
      <c r="AV2871" s="100"/>
      <c r="AW2871" s="100"/>
      <c r="AX2871" s="100"/>
      <c r="AY2871" s="100"/>
    </row>
    <row r="2872" spans="37:51">
      <c r="AK2872" s="100"/>
      <c r="AL2872" s="100"/>
      <c r="AM2872" s="100"/>
      <c r="AN2872" s="100"/>
      <c r="AO2872" s="100"/>
      <c r="AP2872" s="100"/>
      <c r="AQ2872" s="100"/>
      <c r="AR2872" s="100"/>
      <c r="AS2872" s="100"/>
      <c r="AT2872" s="100"/>
      <c r="AU2872" s="100"/>
      <c r="AV2872" s="100"/>
      <c r="AW2872" s="100"/>
      <c r="AX2872" s="100"/>
      <c r="AY2872" s="100"/>
    </row>
    <row r="2873" spans="37:51">
      <c r="AK2873" s="100"/>
      <c r="AL2873" s="100"/>
      <c r="AM2873" s="100"/>
      <c r="AN2873" s="100"/>
      <c r="AO2873" s="100"/>
      <c r="AP2873" s="100"/>
      <c r="AQ2873" s="100"/>
      <c r="AR2873" s="100"/>
      <c r="AS2873" s="100"/>
      <c r="AT2873" s="100"/>
      <c r="AU2873" s="100"/>
      <c r="AV2873" s="100"/>
      <c r="AW2873" s="100"/>
      <c r="AX2873" s="100"/>
      <c r="AY2873" s="100"/>
    </row>
    <row r="2874" spans="37:51">
      <c r="AK2874" s="100"/>
      <c r="AL2874" s="100"/>
      <c r="AM2874" s="100"/>
      <c r="AN2874" s="100"/>
      <c r="AO2874" s="100"/>
      <c r="AP2874" s="100"/>
      <c r="AQ2874" s="100"/>
      <c r="AR2874" s="100"/>
      <c r="AS2874" s="100"/>
      <c r="AT2874" s="100"/>
      <c r="AU2874" s="100"/>
      <c r="AV2874" s="100"/>
      <c r="AW2874" s="100"/>
      <c r="AX2874" s="100"/>
      <c r="AY2874" s="100"/>
    </row>
    <row r="2875" spans="37:51">
      <c r="AK2875" s="100"/>
      <c r="AL2875" s="100"/>
      <c r="AM2875" s="100"/>
      <c r="AN2875" s="100"/>
      <c r="AO2875" s="100"/>
      <c r="AP2875" s="100"/>
      <c r="AQ2875" s="100"/>
      <c r="AR2875" s="100"/>
      <c r="AS2875" s="100"/>
      <c r="AT2875" s="100"/>
      <c r="AU2875" s="100"/>
      <c r="AV2875" s="100"/>
      <c r="AW2875" s="100"/>
      <c r="AX2875" s="100"/>
      <c r="AY2875" s="100"/>
    </row>
    <row r="2876" spans="37:51">
      <c r="AK2876" s="100"/>
      <c r="AL2876" s="100"/>
      <c r="AM2876" s="100"/>
      <c r="AN2876" s="100"/>
      <c r="AO2876" s="100"/>
      <c r="AP2876" s="100"/>
      <c r="AQ2876" s="100"/>
      <c r="AR2876" s="100"/>
      <c r="AS2876" s="100"/>
      <c r="AT2876" s="100"/>
      <c r="AU2876" s="100"/>
      <c r="AV2876" s="100"/>
      <c r="AW2876" s="100"/>
      <c r="AX2876" s="100"/>
      <c r="AY2876" s="100"/>
    </row>
    <row r="2877" spans="37:51">
      <c r="AK2877" s="100"/>
      <c r="AL2877" s="100"/>
      <c r="AM2877" s="100"/>
      <c r="AN2877" s="100"/>
      <c r="AO2877" s="100"/>
      <c r="AP2877" s="100"/>
      <c r="AQ2877" s="100"/>
      <c r="AR2877" s="100"/>
      <c r="AS2877" s="100"/>
      <c r="AT2877" s="100"/>
      <c r="AU2877" s="100"/>
      <c r="AV2877" s="100"/>
      <c r="AW2877" s="100"/>
      <c r="AX2877" s="100"/>
      <c r="AY2877" s="100"/>
    </row>
    <row r="2878" spans="37:51">
      <c r="AK2878" s="100"/>
      <c r="AL2878" s="100"/>
      <c r="AM2878" s="100"/>
      <c r="AN2878" s="100"/>
      <c r="AO2878" s="100"/>
      <c r="AP2878" s="100"/>
      <c r="AQ2878" s="100"/>
      <c r="AR2878" s="100"/>
      <c r="AS2878" s="100"/>
      <c r="AT2878" s="100"/>
      <c r="AU2878" s="100"/>
      <c r="AV2878" s="100"/>
      <c r="AW2878" s="100"/>
      <c r="AX2878" s="100"/>
      <c r="AY2878" s="100"/>
    </row>
    <row r="2879" spans="37:51">
      <c r="AK2879" s="100"/>
      <c r="AL2879" s="100"/>
      <c r="AM2879" s="100"/>
      <c r="AN2879" s="100"/>
      <c r="AO2879" s="100"/>
      <c r="AP2879" s="100"/>
      <c r="AQ2879" s="100"/>
      <c r="AR2879" s="100"/>
      <c r="AS2879" s="100"/>
      <c r="AT2879" s="100"/>
      <c r="AU2879" s="100"/>
      <c r="AV2879" s="100"/>
      <c r="AW2879" s="100"/>
      <c r="AX2879" s="100"/>
      <c r="AY2879" s="100"/>
    </row>
    <row r="2880" spans="37:51">
      <c r="AK2880" s="100"/>
      <c r="AL2880" s="100"/>
      <c r="AM2880" s="100"/>
      <c r="AN2880" s="100"/>
      <c r="AO2880" s="100"/>
      <c r="AP2880" s="100"/>
      <c r="AQ2880" s="100"/>
      <c r="AR2880" s="100"/>
      <c r="AS2880" s="100"/>
      <c r="AT2880" s="100"/>
      <c r="AU2880" s="100"/>
      <c r="AV2880" s="100"/>
      <c r="AW2880" s="100"/>
      <c r="AX2880" s="100"/>
      <c r="AY2880" s="100"/>
    </row>
    <row r="2881" spans="37:51">
      <c r="AK2881" s="100"/>
      <c r="AL2881" s="100"/>
      <c r="AM2881" s="100"/>
      <c r="AN2881" s="100"/>
      <c r="AO2881" s="100"/>
      <c r="AP2881" s="100"/>
      <c r="AQ2881" s="100"/>
      <c r="AR2881" s="100"/>
      <c r="AS2881" s="100"/>
      <c r="AT2881" s="100"/>
      <c r="AU2881" s="100"/>
      <c r="AV2881" s="100"/>
      <c r="AW2881" s="100"/>
      <c r="AX2881" s="100"/>
      <c r="AY2881" s="100"/>
    </row>
    <row r="2882" spans="37:51">
      <c r="AK2882" s="100"/>
      <c r="AL2882" s="100"/>
      <c r="AM2882" s="100"/>
      <c r="AN2882" s="100"/>
      <c r="AO2882" s="100"/>
      <c r="AP2882" s="100"/>
      <c r="AQ2882" s="100"/>
      <c r="AR2882" s="100"/>
      <c r="AS2882" s="100"/>
      <c r="AT2882" s="100"/>
      <c r="AU2882" s="100"/>
      <c r="AV2882" s="100"/>
      <c r="AW2882" s="100"/>
      <c r="AX2882" s="100"/>
      <c r="AY2882" s="100"/>
    </row>
    <row r="2883" spans="37:51">
      <c r="AK2883" s="100"/>
      <c r="AL2883" s="100"/>
      <c r="AM2883" s="100"/>
      <c r="AN2883" s="100"/>
      <c r="AO2883" s="100"/>
      <c r="AP2883" s="100"/>
      <c r="AQ2883" s="100"/>
      <c r="AR2883" s="100"/>
      <c r="AS2883" s="100"/>
      <c r="AT2883" s="100"/>
      <c r="AU2883" s="100"/>
      <c r="AV2883" s="100"/>
      <c r="AW2883" s="100"/>
      <c r="AX2883" s="100"/>
      <c r="AY2883" s="100"/>
    </row>
    <row r="2884" spans="37:51">
      <c r="AK2884" s="100"/>
      <c r="AL2884" s="100"/>
      <c r="AM2884" s="100"/>
      <c r="AN2884" s="100"/>
      <c r="AO2884" s="100"/>
      <c r="AP2884" s="100"/>
      <c r="AQ2884" s="100"/>
      <c r="AR2884" s="100"/>
      <c r="AS2884" s="100"/>
      <c r="AT2884" s="100"/>
      <c r="AU2884" s="100"/>
      <c r="AV2884" s="100"/>
      <c r="AW2884" s="100"/>
      <c r="AX2884" s="100"/>
      <c r="AY2884" s="100"/>
    </row>
    <row r="2885" spans="37:51">
      <c r="AK2885" s="100"/>
      <c r="AL2885" s="100"/>
      <c r="AM2885" s="100"/>
      <c r="AN2885" s="100"/>
      <c r="AO2885" s="100"/>
      <c r="AP2885" s="100"/>
      <c r="AQ2885" s="100"/>
      <c r="AR2885" s="100"/>
      <c r="AS2885" s="100"/>
      <c r="AT2885" s="100"/>
      <c r="AU2885" s="100"/>
      <c r="AV2885" s="100"/>
      <c r="AW2885" s="100"/>
      <c r="AX2885" s="100"/>
      <c r="AY2885" s="100"/>
    </row>
    <row r="2886" spans="37:51">
      <c r="AK2886" s="100"/>
      <c r="AL2886" s="100"/>
      <c r="AM2886" s="100"/>
      <c r="AN2886" s="100"/>
      <c r="AO2886" s="100"/>
      <c r="AP2886" s="100"/>
      <c r="AQ2886" s="100"/>
      <c r="AR2886" s="100"/>
      <c r="AS2886" s="100"/>
      <c r="AT2886" s="100"/>
      <c r="AU2886" s="100"/>
      <c r="AV2886" s="100"/>
      <c r="AW2886" s="100"/>
      <c r="AX2886" s="100"/>
      <c r="AY2886" s="100"/>
    </row>
    <row r="2887" spans="37:51">
      <c r="AK2887" s="100"/>
      <c r="AL2887" s="100"/>
      <c r="AM2887" s="100"/>
      <c r="AN2887" s="100"/>
      <c r="AO2887" s="100"/>
      <c r="AP2887" s="100"/>
      <c r="AQ2887" s="100"/>
      <c r="AR2887" s="100"/>
      <c r="AS2887" s="100"/>
      <c r="AT2887" s="100"/>
      <c r="AU2887" s="100"/>
      <c r="AV2887" s="100"/>
      <c r="AW2887" s="100"/>
      <c r="AX2887" s="100"/>
      <c r="AY2887" s="100"/>
    </row>
    <row r="2888" spans="37:51">
      <c r="AK2888" s="100"/>
      <c r="AL2888" s="100"/>
      <c r="AM2888" s="100"/>
      <c r="AN2888" s="100"/>
      <c r="AO2888" s="100"/>
      <c r="AP2888" s="100"/>
      <c r="AQ2888" s="100"/>
      <c r="AR2888" s="100"/>
      <c r="AS2888" s="100"/>
      <c r="AT2888" s="100"/>
      <c r="AU2888" s="100"/>
      <c r="AV2888" s="100"/>
      <c r="AW2888" s="100"/>
      <c r="AX2888" s="100"/>
      <c r="AY2888" s="100"/>
    </row>
    <row r="2889" spans="37:51">
      <c r="AK2889" s="100"/>
      <c r="AL2889" s="100"/>
      <c r="AM2889" s="100"/>
      <c r="AN2889" s="100"/>
      <c r="AO2889" s="100"/>
      <c r="AP2889" s="100"/>
      <c r="AQ2889" s="100"/>
      <c r="AR2889" s="100"/>
      <c r="AS2889" s="100"/>
      <c r="AT2889" s="100"/>
      <c r="AU2889" s="100"/>
      <c r="AV2889" s="100"/>
      <c r="AW2889" s="100"/>
      <c r="AX2889" s="100"/>
      <c r="AY2889" s="100"/>
    </row>
    <row r="2890" spans="37:51">
      <c r="AK2890" s="100"/>
      <c r="AL2890" s="100"/>
      <c r="AM2890" s="100"/>
      <c r="AN2890" s="100"/>
      <c r="AO2890" s="100"/>
      <c r="AP2890" s="100"/>
      <c r="AQ2890" s="100"/>
      <c r="AR2890" s="100"/>
      <c r="AS2890" s="100"/>
      <c r="AT2890" s="100"/>
      <c r="AU2890" s="100"/>
      <c r="AV2890" s="100"/>
      <c r="AW2890" s="100"/>
      <c r="AX2890" s="100"/>
      <c r="AY2890" s="100"/>
    </row>
    <row r="2891" spans="37:51">
      <c r="AK2891" s="100"/>
      <c r="AL2891" s="100"/>
      <c r="AM2891" s="100"/>
      <c r="AN2891" s="100"/>
      <c r="AO2891" s="100"/>
      <c r="AP2891" s="100"/>
      <c r="AQ2891" s="100"/>
      <c r="AR2891" s="100"/>
      <c r="AS2891" s="100"/>
      <c r="AT2891" s="100"/>
      <c r="AU2891" s="100"/>
      <c r="AV2891" s="100"/>
      <c r="AW2891" s="100"/>
      <c r="AX2891" s="100"/>
      <c r="AY2891" s="100"/>
    </row>
    <row r="2892" spans="37:51">
      <c r="AK2892" s="100"/>
      <c r="AL2892" s="100"/>
      <c r="AM2892" s="100"/>
      <c r="AN2892" s="100"/>
      <c r="AO2892" s="100"/>
      <c r="AP2892" s="100"/>
      <c r="AQ2892" s="100"/>
      <c r="AR2892" s="100"/>
      <c r="AS2892" s="100"/>
      <c r="AT2892" s="100"/>
      <c r="AU2892" s="100"/>
      <c r="AV2892" s="100"/>
      <c r="AW2892" s="100"/>
      <c r="AX2892" s="100"/>
      <c r="AY2892" s="100"/>
    </row>
    <row r="2893" spans="37:51">
      <c r="AK2893" s="100"/>
      <c r="AL2893" s="100"/>
      <c r="AM2893" s="100"/>
      <c r="AN2893" s="100"/>
      <c r="AO2893" s="100"/>
      <c r="AP2893" s="100"/>
      <c r="AQ2893" s="100"/>
      <c r="AR2893" s="100"/>
      <c r="AS2893" s="100"/>
      <c r="AT2893" s="100"/>
      <c r="AU2893" s="100"/>
      <c r="AV2893" s="100"/>
      <c r="AW2893" s="100"/>
      <c r="AX2893" s="100"/>
      <c r="AY2893" s="100"/>
    </row>
    <row r="2894" spans="37:51">
      <c r="AK2894" s="100"/>
      <c r="AL2894" s="100"/>
      <c r="AM2894" s="100"/>
      <c r="AN2894" s="100"/>
      <c r="AO2894" s="100"/>
      <c r="AP2894" s="100"/>
      <c r="AQ2894" s="100"/>
      <c r="AR2894" s="100"/>
      <c r="AS2894" s="100"/>
      <c r="AT2894" s="100"/>
      <c r="AU2894" s="100"/>
      <c r="AV2894" s="100"/>
      <c r="AW2894" s="100"/>
      <c r="AX2894" s="100"/>
      <c r="AY2894" s="100"/>
    </row>
    <row r="2895" spans="37:51">
      <c r="AK2895" s="100"/>
      <c r="AL2895" s="100"/>
      <c r="AM2895" s="100"/>
      <c r="AN2895" s="100"/>
      <c r="AO2895" s="100"/>
      <c r="AP2895" s="100"/>
      <c r="AQ2895" s="100"/>
      <c r="AR2895" s="100"/>
      <c r="AS2895" s="100"/>
      <c r="AT2895" s="100"/>
      <c r="AU2895" s="100"/>
      <c r="AV2895" s="100"/>
      <c r="AW2895" s="100"/>
      <c r="AX2895" s="100"/>
      <c r="AY2895" s="100"/>
    </row>
    <row r="2896" spans="37:51">
      <c r="AK2896" s="100"/>
      <c r="AL2896" s="100"/>
      <c r="AM2896" s="100"/>
      <c r="AN2896" s="100"/>
      <c r="AO2896" s="100"/>
      <c r="AP2896" s="100"/>
      <c r="AQ2896" s="100"/>
      <c r="AR2896" s="100"/>
      <c r="AS2896" s="100"/>
      <c r="AT2896" s="100"/>
      <c r="AU2896" s="100"/>
      <c r="AV2896" s="100"/>
      <c r="AW2896" s="100"/>
      <c r="AX2896" s="100"/>
      <c r="AY2896" s="100"/>
    </row>
    <row r="2897" spans="37:51">
      <c r="AK2897" s="100"/>
      <c r="AL2897" s="100"/>
      <c r="AM2897" s="100"/>
      <c r="AN2897" s="100"/>
      <c r="AO2897" s="100"/>
      <c r="AP2897" s="100"/>
      <c r="AQ2897" s="100"/>
      <c r="AR2897" s="100"/>
      <c r="AS2897" s="100"/>
      <c r="AT2897" s="100"/>
      <c r="AU2897" s="100"/>
      <c r="AV2897" s="100"/>
      <c r="AW2897" s="100"/>
      <c r="AX2897" s="100"/>
      <c r="AY2897" s="100"/>
    </row>
    <row r="2898" spans="37:51">
      <c r="AK2898" s="100"/>
      <c r="AL2898" s="100"/>
      <c r="AM2898" s="100"/>
      <c r="AN2898" s="100"/>
      <c r="AO2898" s="100"/>
      <c r="AP2898" s="100"/>
      <c r="AQ2898" s="100"/>
      <c r="AR2898" s="100"/>
      <c r="AS2898" s="100"/>
      <c r="AT2898" s="100"/>
      <c r="AU2898" s="100"/>
      <c r="AV2898" s="100"/>
      <c r="AW2898" s="100"/>
      <c r="AX2898" s="100"/>
      <c r="AY2898" s="100"/>
    </row>
    <row r="2899" spans="37:51">
      <c r="AK2899" s="100"/>
      <c r="AL2899" s="100"/>
      <c r="AM2899" s="100"/>
      <c r="AN2899" s="100"/>
      <c r="AO2899" s="100"/>
      <c r="AP2899" s="100"/>
      <c r="AQ2899" s="100"/>
      <c r="AR2899" s="100"/>
      <c r="AS2899" s="100"/>
      <c r="AT2899" s="100"/>
      <c r="AU2899" s="100"/>
      <c r="AV2899" s="100"/>
      <c r="AW2899" s="100"/>
      <c r="AX2899" s="100"/>
      <c r="AY2899" s="100"/>
    </row>
    <row r="2900" spans="37:51">
      <c r="AK2900" s="100"/>
      <c r="AL2900" s="100"/>
      <c r="AM2900" s="100"/>
      <c r="AN2900" s="100"/>
      <c r="AO2900" s="100"/>
      <c r="AP2900" s="100"/>
      <c r="AQ2900" s="100"/>
      <c r="AR2900" s="100"/>
      <c r="AS2900" s="100"/>
      <c r="AT2900" s="100"/>
      <c r="AU2900" s="100"/>
      <c r="AV2900" s="100"/>
      <c r="AW2900" s="100"/>
      <c r="AX2900" s="100"/>
      <c r="AY2900" s="100"/>
    </row>
    <row r="2901" spans="37:51">
      <c r="AK2901" s="100"/>
      <c r="AL2901" s="100"/>
      <c r="AM2901" s="100"/>
      <c r="AN2901" s="100"/>
      <c r="AO2901" s="100"/>
      <c r="AP2901" s="100"/>
      <c r="AQ2901" s="100"/>
      <c r="AR2901" s="100"/>
      <c r="AS2901" s="100"/>
      <c r="AT2901" s="100"/>
      <c r="AU2901" s="100"/>
      <c r="AV2901" s="100"/>
      <c r="AW2901" s="100"/>
      <c r="AX2901" s="100"/>
      <c r="AY2901" s="100"/>
    </row>
    <row r="2902" spans="37:51">
      <c r="AK2902" s="100"/>
      <c r="AL2902" s="100"/>
      <c r="AM2902" s="100"/>
      <c r="AN2902" s="100"/>
      <c r="AO2902" s="100"/>
      <c r="AP2902" s="100"/>
      <c r="AQ2902" s="100"/>
      <c r="AR2902" s="100"/>
      <c r="AS2902" s="100"/>
      <c r="AT2902" s="100"/>
      <c r="AU2902" s="100"/>
      <c r="AV2902" s="100"/>
      <c r="AW2902" s="100"/>
      <c r="AX2902" s="100"/>
      <c r="AY2902" s="100"/>
    </row>
    <row r="2903" spans="37:51">
      <c r="AK2903" s="100"/>
      <c r="AL2903" s="100"/>
      <c r="AM2903" s="100"/>
      <c r="AN2903" s="100"/>
      <c r="AO2903" s="100"/>
      <c r="AP2903" s="100"/>
      <c r="AQ2903" s="100"/>
      <c r="AR2903" s="100"/>
      <c r="AS2903" s="100"/>
      <c r="AT2903" s="100"/>
      <c r="AU2903" s="100"/>
      <c r="AV2903" s="100"/>
      <c r="AW2903" s="100"/>
      <c r="AX2903" s="100"/>
      <c r="AY2903" s="100"/>
    </row>
    <row r="2904" spans="37:51">
      <c r="AK2904" s="100"/>
      <c r="AL2904" s="100"/>
      <c r="AM2904" s="100"/>
      <c r="AN2904" s="100"/>
      <c r="AO2904" s="100"/>
      <c r="AP2904" s="100"/>
      <c r="AQ2904" s="100"/>
      <c r="AR2904" s="100"/>
      <c r="AS2904" s="100"/>
      <c r="AT2904" s="100"/>
      <c r="AU2904" s="100"/>
      <c r="AV2904" s="100"/>
      <c r="AW2904" s="100"/>
      <c r="AX2904" s="100"/>
      <c r="AY2904" s="100"/>
    </row>
    <row r="2905" spans="37:51">
      <c r="AK2905" s="100"/>
      <c r="AL2905" s="100"/>
      <c r="AM2905" s="100"/>
      <c r="AN2905" s="100"/>
      <c r="AO2905" s="100"/>
      <c r="AP2905" s="100"/>
      <c r="AQ2905" s="100"/>
      <c r="AR2905" s="100"/>
      <c r="AS2905" s="100"/>
      <c r="AT2905" s="100"/>
      <c r="AU2905" s="100"/>
      <c r="AV2905" s="100"/>
      <c r="AW2905" s="100"/>
      <c r="AX2905" s="100"/>
      <c r="AY2905" s="100"/>
    </row>
    <row r="2906" spans="37:51">
      <c r="AK2906" s="100"/>
      <c r="AL2906" s="100"/>
      <c r="AM2906" s="100"/>
      <c r="AN2906" s="100"/>
      <c r="AO2906" s="100"/>
      <c r="AP2906" s="100"/>
      <c r="AQ2906" s="100"/>
      <c r="AR2906" s="100"/>
      <c r="AS2906" s="100"/>
      <c r="AT2906" s="100"/>
      <c r="AU2906" s="100"/>
      <c r="AV2906" s="100"/>
      <c r="AW2906" s="100"/>
      <c r="AX2906" s="100"/>
      <c r="AY2906" s="100"/>
    </row>
    <row r="2907" spans="37:51">
      <c r="AK2907" s="100"/>
      <c r="AL2907" s="100"/>
      <c r="AM2907" s="100"/>
      <c r="AN2907" s="100"/>
      <c r="AO2907" s="100"/>
      <c r="AP2907" s="100"/>
      <c r="AQ2907" s="100"/>
      <c r="AR2907" s="100"/>
      <c r="AS2907" s="100"/>
      <c r="AT2907" s="100"/>
      <c r="AU2907" s="100"/>
      <c r="AV2907" s="100"/>
      <c r="AW2907" s="100"/>
      <c r="AX2907" s="100"/>
      <c r="AY2907" s="100"/>
    </row>
    <row r="2908" spans="37:51">
      <c r="AK2908" s="100"/>
      <c r="AL2908" s="100"/>
      <c r="AM2908" s="100"/>
      <c r="AN2908" s="100"/>
      <c r="AO2908" s="100"/>
      <c r="AP2908" s="100"/>
      <c r="AQ2908" s="100"/>
      <c r="AR2908" s="100"/>
      <c r="AS2908" s="100"/>
      <c r="AT2908" s="100"/>
      <c r="AU2908" s="100"/>
      <c r="AV2908" s="100"/>
      <c r="AW2908" s="100"/>
      <c r="AX2908" s="100"/>
      <c r="AY2908" s="100"/>
    </row>
    <row r="2909" spans="37:51">
      <c r="AK2909" s="100"/>
      <c r="AL2909" s="100"/>
      <c r="AM2909" s="100"/>
      <c r="AN2909" s="100"/>
      <c r="AO2909" s="100"/>
      <c r="AP2909" s="100"/>
      <c r="AQ2909" s="100"/>
      <c r="AR2909" s="100"/>
      <c r="AS2909" s="100"/>
      <c r="AT2909" s="100"/>
      <c r="AU2909" s="100"/>
      <c r="AV2909" s="100"/>
      <c r="AW2909" s="100"/>
      <c r="AX2909" s="100"/>
      <c r="AY2909" s="100"/>
    </row>
    <row r="2910" spans="37:51">
      <c r="AK2910" s="100"/>
      <c r="AL2910" s="100"/>
      <c r="AM2910" s="100"/>
      <c r="AN2910" s="100"/>
      <c r="AO2910" s="100"/>
      <c r="AP2910" s="100"/>
      <c r="AQ2910" s="100"/>
      <c r="AR2910" s="100"/>
      <c r="AS2910" s="100"/>
      <c r="AT2910" s="100"/>
      <c r="AU2910" s="100"/>
      <c r="AV2910" s="100"/>
      <c r="AW2910" s="100"/>
      <c r="AX2910" s="100"/>
      <c r="AY2910" s="100"/>
    </row>
    <row r="2911" spans="37:51">
      <c r="AK2911" s="100"/>
      <c r="AL2911" s="100"/>
      <c r="AM2911" s="100"/>
      <c r="AN2911" s="100"/>
      <c r="AO2911" s="100"/>
      <c r="AP2911" s="100"/>
      <c r="AQ2911" s="100"/>
      <c r="AR2911" s="100"/>
      <c r="AS2911" s="100"/>
      <c r="AT2911" s="100"/>
      <c r="AU2911" s="100"/>
      <c r="AV2911" s="100"/>
      <c r="AW2911" s="100"/>
      <c r="AX2911" s="100"/>
      <c r="AY2911" s="100"/>
    </row>
    <row r="2912" spans="37:51">
      <c r="AK2912" s="100"/>
      <c r="AL2912" s="100"/>
      <c r="AM2912" s="100"/>
      <c r="AN2912" s="100"/>
      <c r="AO2912" s="100"/>
      <c r="AP2912" s="100"/>
      <c r="AQ2912" s="100"/>
      <c r="AR2912" s="100"/>
      <c r="AS2912" s="100"/>
      <c r="AT2912" s="100"/>
      <c r="AU2912" s="100"/>
      <c r="AV2912" s="100"/>
      <c r="AW2912" s="100"/>
      <c r="AX2912" s="100"/>
      <c r="AY2912" s="100"/>
    </row>
    <row r="2913" spans="37:51">
      <c r="AK2913" s="100"/>
      <c r="AL2913" s="100"/>
      <c r="AM2913" s="100"/>
      <c r="AN2913" s="100"/>
      <c r="AO2913" s="100"/>
      <c r="AP2913" s="100"/>
      <c r="AQ2913" s="100"/>
      <c r="AR2913" s="100"/>
      <c r="AS2913" s="100"/>
      <c r="AT2913" s="100"/>
      <c r="AU2913" s="100"/>
      <c r="AV2913" s="100"/>
      <c r="AW2913" s="100"/>
      <c r="AX2913" s="100"/>
      <c r="AY2913" s="100"/>
    </row>
    <row r="2914" spans="37:51">
      <c r="AK2914" s="100"/>
      <c r="AL2914" s="100"/>
      <c r="AM2914" s="100"/>
      <c r="AN2914" s="100"/>
      <c r="AO2914" s="100"/>
      <c r="AP2914" s="100"/>
      <c r="AQ2914" s="100"/>
      <c r="AR2914" s="100"/>
      <c r="AS2914" s="100"/>
      <c r="AT2914" s="100"/>
      <c r="AU2914" s="100"/>
      <c r="AV2914" s="100"/>
      <c r="AW2914" s="100"/>
      <c r="AX2914" s="100"/>
      <c r="AY2914" s="100"/>
    </row>
    <row r="2915" spans="37:51">
      <c r="AK2915" s="100"/>
      <c r="AL2915" s="100"/>
      <c r="AM2915" s="100"/>
      <c r="AN2915" s="100"/>
      <c r="AO2915" s="100"/>
      <c r="AP2915" s="100"/>
      <c r="AQ2915" s="100"/>
      <c r="AR2915" s="100"/>
      <c r="AS2915" s="100"/>
      <c r="AT2915" s="100"/>
      <c r="AU2915" s="100"/>
      <c r="AV2915" s="100"/>
      <c r="AW2915" s="100"/>
      <c r="AX2915" s="100"/>
      <c r="AY2915" s="100"/>
    </row>
    <row r="2916" spans="37:51">
      <c r="AK2916" s="100"/>
      <c r="AL2916" s="100"/>
      <c r="AM2916" s="100"/>
      <c r="AN2916" s="100"/>
      <c r="AO2916" s="100"/>
      <c r="AP2916" s="100"/>
      <c r="AQ2916" s="100"/>
      <c r="AR2916" s="100"/>
      <c r="AS2916" s="100"/>
      <c r="AT2916" s="100"/>
      <c r="AU2916" s="100"/>
      <c r="AV2916" s="100"/>
      <c r="AW2916" s="100"/>
      <c r="AX2916" s="100"/>
      <c r="AY2916" s="100"/>
    </row>
    <row r="2917" spans="37:51">
      <c r="AK2917" s="100"/>
      <c r="AL2917" s="100"/>
      <c r="AM2917" s="100"/>
      <c r="AN2917" s="100"/>
      <c r="AO2917" s="100"/>
      <c r="AP2917" s="100"/>
      <c r="AQ2917" s="100"/>
      <c r="AR2917" s="100"/>
      <c r="AS2917" s="100"/>
      <c r="AT2917" s="100"/>
      <c r="AU2917" s="100"/>
      <c r="AV2917" s="100"/>
      <c r="AW2917" s="100"/>
      <c r="AX2917" s="100"/>
      <c r="AY2917" s="100"/>
    </row>
    <row r="2918" spans="37:51">
      <c r="AK2918" s="100"/>
      <c r="AL2918" s="100"/>
      <c r="AM2918" s="100"/>
      <c r="AN2918" s="100"/>
      <c r="AO2918" s="100"/>
      <c r="AP2918" s="100"/>
      <c r="AQ2918" s="100"/>
      <c r="AR2918" s="100"/>
      <c r="AS2918" s="100"/>
      <c r="AT2918" s="100"/>
      <c r="AU2918" s="100"/>
      <c r="AV2918" s="100"/>
      <c r="AW2918" s="100"/>
      <c r="AX2918" s="100"/>
      <c r="AY2918" s="100"/>
    </row>
    <row r="2919" spans="37:51">
      <c r="AK2919" s="100"/>
      <c r="AL2919" s="100"/>
      <c r="AM2919" s="100"/>
      <c r="AN2919" s="100"/>
      <c r="AO2919" s="100"/>
      <c r="AP2919" s="100"/>
      <c r="AQ2919" s="100"/>
      <c r="AR2919" s="100"/>
      <c r="AS2919" s="100"/>
      <c r="AT2919" s="100"/>
      <c r="AU2919" s="100"/>
      <c r="AV2919" s="100"/>
      <c r="AW2919" s="100"/>
      <c r="AX2919" s="100"/>
      <c r="AY2919" s="100"/>
    </row>
    <row r="2920" spans="37:51">
      <c r="AK2920" s="100"/>
      <c r="AL2920" s="100"/>
      <c r="AM2920" s="100"/>
      <c r="AN2920" s="100"/>
      <c r="AO2920" s="100"/>
      <c r="AP2920" s="100"/>
      <c r="AQ2920" s="100"/>
      <c r="AR2920" s="100"/>
      <c r="AS2920" s="100"/>
      <c r="AT2920" s="100"/>
      <c r="AU2920" s="100"/>
      <c r="AV2920" s="100"/>
      <c r="AW2920" s="100"/>
      <c r="AX2920" s="100"/>
      <c r="AY2920" s="100"/>
    </row>
    <row r="2921" spans="37:51">
      <c r="AK2921" s="100"/>
      <c r="AL2921" s="100"/>
      <c r="AM2921" s="100"/>
      <c r="AN2921" s="100"/>
      <c r="AO2921" s="100"/>
      <c r="AP2921" s="100"/>
      <c r="AQ2921" s="100"/>
      <c r="AR2921" s="100"/>
      <c r="AS2921" s="100"/>
      <c r="AT2921" s="100"/>
      <c r="AU2921" s="100"/>
      <c r="AV2921" s="100"/>
      <c r="AW2921" s="100"/>
      <c r="AX2921" s="100"/>
      <c r="AY2921" s="100"/>
    </row>
    <row r="2922" spans="37:51">
      <c r="AK2922" s="100"/>
      <c r="AL2922" s="100"/>
      <c r="AM2922" s="100"/>
      <c r="AN2922" s="100"/>
      <c r="AO2922" s="100"/>
      <c r="AP2922" s="100"/>
      <c r="AQ2922" s="100"/>
      <c r="AR2922" s="100"/>
      <c r="AS2922" s="100"/>
      <c r="AT2922" s="100"/>
      <c r="AU2922" s="100"/>
      <c r="AV2922" s="100"/>
      <c r="AW2922" s="100"/>
      <c r="AX2922" s="100"/>
      <c r="AY2922" s="100"/>
    </row>
    <row r="2923" spans="37:51">
      <c r="AK2923" s="100"/>
      <c r="AL2923" s="100"/>
      <c r="AM2923" s="100"/>
      <c r="AN2923" s="100"/>
      <c r="AO2923" s="100"/>
      <c r="AP2923" s="100"/>
      <c r="AQ2923" s="100"/>
      <c r="AR2923" s="100"/>
      <c r="AS2923" s="100"/>
      <c r="AT2923" s="100"/>
      <c r="AU2923" s="100"/>
      <c r="AV2923" s="100"/>
      <c r="AW2923" s="100"/>
      <c r="AX2923" s="100"/>
      <c r="AY2923" s="100"/>
    </row>
    <row r="2924" spans="37:51">
      <c r="AK2924" s="100"/>
      <c r="AL2924" s="100"/>
      <c r="AM2924" s="100"/>
      <c r="AN2924" s="100"/>
      <c r="AO2924" s="100"/>
      <c r="AP2924" s="100"/>
      <c r="AQ2924" s="100"/>
      <c r="AR2924" s="100"/>
      <c r="AS2924" s="100"/>
      <c r="AT2924" s="100"/>
      <c r="AU2924" s="100"/>
      <c r="AV2924" s="100"/>
      <c r="AW2924" s="100"/>
      <c r="AX2924" s="100"/>
      <c r="AY2924" s="100"/>
    </row>
    <row r="2925" spans="37:51">
      <c r="AK2925" s="100"/>
      <c r="AL2925" s="100"/>
      <c r="AM2925" s="100"/>
      <c r="AN2925" s="100"/>
      <c r="AO2925" s="100"/>
      <c r="AP2925" s="100"/>
      <c r="AQ2925" s="100"/>
      <c r="AR2925" s="100"/>
      <c r="AS2925" s="100"/>
      <c r="AT2925" s="100"/>
      <c r="AU2925" s="100"/>
      <c r="AV2925" s="100"/>
      <c r="AW2925" s="100"/>
      <c r="AX2925" s="100"/>
      <c r="AY2925" s="100"/>
    </row>
    <row r="2926" spans="37:51">
      <c r="AK2926" s="100"/>
      <c r="AL2926" s="100"/>
      <c r="AM2926" s="100"/>
      <c r="AN2926" s="100"/>
      <c r="AO2926" s="100"/>
      <c r="AP2926" s="100"/>
      <c r="AQ2926" s="100"/>
      <c r="AR2926" s="100"/>
      <c r="AS2926" s="100"/>
      <c r="AT2926" s="100"/>
      <c r="AU2926" s="100"/>
      <c r="AV2926" s="100"/>
      <c r="AW2926" s="100"/>
      <c r="AX2926" s="100"/>
      <c r="AY2926" s="100"/>
    </row>
    <row r="2927" spans="37:51">
      <c r="AK2927" s="100"/>
      <c r="AL2927" s="100"/>
      <c r="AM2927" s="100"/>
      <c r="AN2927" s="100"/>
      <c r="AO2927" s="100"/>
      <c r="AP2927" s="100"/>
      <c r="AQ2927" s="100"/>
      <c r="AR2927" s="100"/>
      <c r="AS2927" s="100"/>
      <c r="AT2927" s="100"/>
      <c r="AU2927" s="100"/>
      <c r="AV2927" s="100"/>
      <c r="AW2927" s="100"/>
      <c r="AX2927" s="100"/>
      <c r="AY2927" s="100"/>
    </row>
    <row r="2928" spans="37:51">
      <c r="AK2928" s="100"/>
      <c r="AL2928" s="100"/>
      <c r="AM2928" s="100"/>
      <c r="AN2928" s="100"/>
      <c r="AO2928" s="100"/>
      <c r="AP2928" s="100"/>
      <c r="AQ2928" s="100"/>
      <c r="AR2928" s="100"/>
      <c r="AS2928" s="100"/>
      <c r="AT2928" s="100"/>
      <c r="AU2928" s="100"/>
      <c r="AV2928" s="100"/>
      <c r="AW2928" s="100"/>
      <c r="AX2928" s="100"/>
      <c r="AY2928" s="100"/>
    </row>
    <row r="2929" spans="37:51">
      <c r="AK2929" s="100"/>
      <c r="AL2929" s="100"/>
      <c r="AM2929" s="100"/>
      <c r="AN2929" s="100"/>
      <c r="AO2929" s="100"/>
      <c r="AP2929" s="100"/>
      <c r="AQ2929" s="100"/>
      <c r="AR2929" s="100"/>
      <c r="AS2929" s="100"/>
      <c r="AT2929" s="100"/>
      <c r="AU2929" s="100"/>
      <c r="AV2929" s="100"/>
      <c r="AW2929" s="100"/>
      <c r="AX2929" s="100"/>
      <c r="AY2929" s="100"/>
    </row>
    <row r="2930" spans="37:51">
      <c r="AK2930" s="100"/>
      <c r="AL2930" s="100"/>
      <c r="AM2930" s="100"/>
      <c r="AN2930" s="100"/>
      <c r="AO2930" s="100"/>
      <c r="AP2930" s="100"/>
      <c r="AQ2930" s="100"/>
      <c r="AR2930" s="100"/>
      <c r="AS2930" s="100"/>
      <c r="AT2930" s="100"/>
      <c r="AU2930" s="100"/>
      <c r="AV2930" s="100"/>
      <c r="AW2930" s="100"/>
      <c r="AX2930" s="100"/>
      <c r="AY2930" s="100"/>
    </row>
    <row r="2931" spans="37:51">
      <c r="AK2931" s="100"/>
      <c r="AL2931" s="100"/>
      <c r="AM2931" s="100"/>
      <c r="AN2931" s="100"/>
      <c r="AO2931" s="100"/>
      <c r="AP2931" s="100"/>
      <c r="AQ2931" s="100"/>
      <c r="AR2931" s="100"/>
      <c r="AS2931" s="100"/>
      <c r="AT2931" s="100"/>
      <c r="AU2931" s="100"/>
      <c r="AV2931" s="100"/>
      <c r="AW2931" s="100"/>
      <c r="AX2931" s="100"/>
      <c r="AY2931" s="100"/>
    </row>
    <row r="2932" spans="37:51">
      <c r="AK2932" s="100"/>
      <c r="AL2932" s="100"/>
      <c r="AM2932" s="100"/>
      <c r="AN2932" s="100"/>
      <c r="AO2932" s="100"/>
      <c r="AP2932" s="100"/>
      <c r="AQ2932" s="100"/>
      <c r="AR2932" s="100"/>
      <c r="AS2932" s="100"/>
      <c r="AT2932" s="100"/>
      <c r="AU2932" s="100"/>
      <c r="AV2932" s="100"/>
      <c r="AW2932" s="100"/>
      <c r="AX2932" s="100"/>
      <c r="AY2932" s="100"/>
    </row>
    <row r="2933" spans="37:51">
      <c r="AK2933" s="100"/>
      <c r="AL2933" s="100"/>
      <c r="AM2933" s="100"/>
      <c r="AN2933" s="100"/>
      <c r="AO2933" s="100"/>
      <c r="AP2933" s="100"/>
      <c r="AQ2933" s="100"/>
      <c r="AR2933" s="100"/>
      <c r="AS2933" s="100"/>
      <c r="AT2933" s="100"/>
      <c r="AU2933" s="100"/>
      <c r="AV2933" s="100"/>
      <c r="AW2933" s="100"/>
      <c r="AX2933" s="100"/>
      <c r="AY2933" s="100"/>
    </row>
    <row r="2934" spans="37:51">
      <c r="AK2934" s="100"/>
      <c r="AL2934" s="100"/>
      <c r="AM2934" s="100"/>
      <c r="AN2934" s="100"/>
      <c r="AO2934" s="100"/>
      <c r="AP2934" s="100"/>
      <c r="AQ2934" s="100"/>
      <c r="AR2934" s="100"/>
      <c r="AS2934" s="100"/>
      <c r="AT2934" s="100"/>
      <c r="AU2934" s="100"/>
      <c r="AV2934" s="100"/>
      <c r="AW2934" s="100"/>
      <c r="AX2934" s="100"/>
      <c r="AY2934" s="100"/>
    </row>
    <row r="2935" spans="37:51">
      <c r="AK2935" s="100"/>
      <c r="AL2935" s="100"/>
      <c r="AM2935" s="100"/>
      <c r="AN2935" s="100"/>
      <c r="AO2935" s="100"/>
      <c r="AP2935" s="100"/>
      <c r="AQ2935" s="100"/>
      <c r="AR2935" s="100"/>
      <c r="AS2935" s="100"/>
      <c r="AT2935" s="100"/>
      <c r="AU2935" s="100"/>
      <c r="AV2935" s="100"/>
      <c r="AW2935" s="100"/>
      <c r="AX2935" s="100"/>
      <c r="AY2935" s="100"/>
    </row>
    <row r="2936" spans="37:51">
      <c r="AK2936" s="100"/>
      <c r="AL2936" s="100"/>
      <c r="AM2936" s="100"/>
      <c r="AN2936" s="100"/>
      <c r="AO2936" s="100"/>
      <c r="AP2936" s="100"/>
      <c r="AQ2936" s="100"/>
      <c r="AR2936" s="100"/>
      <c r="AS2936" s="100"/>
      <c r="AT2936" s="100"/>
      <c r="AU2936" s="100"/>
      <c r="AV2936" s="100"/>
      <c r="AW2936" s="100"/>
      <c r="AX2936" s="100"/>
      <c r="AY2936" s="100"/>
    </row>
    <row r="2937" spans="37:51">
      <c r="AK2937" s="100"/>
      <c r="AL2937" s="100"/>
      <c r="AM2937" s="100"/>
      <c r="AN2937" s="100"/>
      <c r="AO2937" s="100"/>
      <c r="AP2937" s="100"/>
      <c r="AQ2937" s="100"/>
      <c r="AR2937" s="100"/>
      <c r="AS2937" s="100"/>
      <c r="AT2937" s="100"/>
      <c r="AU2937" s="100"/>
      <c r="AV2937" s="100"/>
      <c r="AW2937" s="100"/>
      <c r="AX2937" s="100"/>
      <c r="AY2937" s="100"/>
    </row>
    <row r="2938" spans="37:51">
      <c r="AK2938" s="100"/>
      <c r="AL2938" s="100"/>
      <c r="AM2938" s="100"/>
      <c r="AN2938" s="100"/>
      <c r="AO2938" s="100"/>
      <c r="AP2938" s="100"/>
      <c r="AQ2938" s="100"/>
      <c r="AR2938" s="100"/>
      <c r="AS2938" s="100"/>
      <c r="AT2938" s="100"/>
      <c r="AU2938" s="100"/>
      <c r="AV2938" s="100"/>
      <c r="AW2938" s="100"/>
      <c r="AX2938" s="100"/>
      <c r="AY2938" s="100"/>
    </row>
    <row r="2939" spans="37:51">
      <c r="AK2939" s="100"/>
      <c r="AL2939" s="100"/>
      <c r="AM2939" s="100"/>
      <c r="AN2939" s="100"/>
      <c r="AO2939" s="100"/>
      <c r="AP2939" s="100"/>
      <c r="AQ2939" s="100"/>
      <c r="AR2939" s="100"/>
      <c r="AS2939" s="100"/>
      <c r="AT2939" s="100"/>
      <c r="AU2939" s="100"/>
      <c r="AV2939" s="100"/>
      <c r="AW2939" s="100"/>
      <c r="AX2939" s="100"/>
      <c r="AY2939" s="100"/>
    </row>
    <row r="2940" spans="37:51">
      <c r="AK2940" s="100"/>
      <c r="AL2940" s="100"/>
      <c r="AM2940" s="100"/>
      <c r="AN2940" s="100"/>
      <c r="AO2940" s="100"/>
      <c r="AP2940" s="100"/>
      <c r="AQ2940" s="100"/>
      <c r="AR2940" s="100"/>
      <c r="AS2940" s="100"/>
      <c r="AT2940" s="100"/>
      <c r="AU2940" s="100"/>
      <c r="AV2940" s="100"/>
      <c r="AW2940" s="100"/>
      <c r="AX2940" s="100"/>
      <c r="AY2940" s="100"/>
    </row>
    <row r="2941" spans="37:51">
      <c r="AK2941" s="100"/>
      <c r="AL2941" s="100"/>
      <c r="AM2941" s="100"/>
      <c r="AN2941" s="100"/>
      <c r="AO2941" s="100"/>
      <c r="AP2941" s="100"/>
      <c r="AQ2941" s="100"/>
      <c r="AR2941" s="100"/>
      <c r="AS2941" s="100"/>
      <c r="AT2941" s="100"/>
      <c r="AU2941" s="100"/>
      <c r="AV2941" s="100"/>
      <c r="AW2941" s="100"/>
      <c r="AX2941" s="100"/>
      <c r="AY2941" s="100"/>
    </row>
    <row r="2942" spans="37:51">
      <c r="AK2942" s="100"/>
      <c r="AL2942" s="100"/>
      <c r="AM2942" s="100"/>
      <c r="AN2942" s="100"/>
      <c r="AO2942" s="100"/>
      <c r="AP2942" s="100"/>
      <c r="AQ2942" s="100"/>
      <c r="AR2942" s="100"/>
      <c r="AS2942" s="100"/>
      <c r="AT2942" s="100"/>
      <c r="AU2942" s="100"/>
      <c r="AV2942" s="100"/>
      <c r="AW2942" s="100"/>
      <c r="AX2942" s="100"/>
      <c r="AY2942" s="100"/>
    </row>
    <row r="2943" spans="37:51">
      <c r="AK2943" s="100"/>
      <c r="AL2943" s="100"/>
      <c r="AM2943" s="100"/>
      <c r="AN2943" s="100"/>
      <c r="AO2943" s="100"/>
      <c r="AP2943" s="100"/>
      <c r="AQ2943" s="100"/>
      <c r="AR2943" s="100"/>
      <c r="AS2943" s="100"/>
      <c r="AT2943" s="100"/>
      <c r="AU2943" s="100"/>
      <c r="AV2943" s="100"/>
      <c r="AW2943" s="100"/>
      <c r="AX2943" s="100"/>
      <c r="AY2943" s="100"/>
    </row>
    <row r="2944" spans="37:51">
      <c r="AK2944" s="100"/>
      <c r="AL2944" s="100"/>
      <c r="AM2944" s="100"/>
      <c r="AN2944" s="100"/>
      <c r="AO2944" s="100"/>
      <c r="AP2944" s="100"/>
      <c r="AQ2944" s="100"/>
      <c r="AR2944" s="100"/>
      <c r="AS2944" s="100"/>
      <c r="AT2944" s="100"/>
      <c r="AU2944" s="100"/>
      <c r="AV2944" s="100"/>
      <c r="AW2944" s="100"/>
      <c r="AX2944" s="100"/>
      <c r="AY2944" s="100"/>
    </row>
    <row r="2945" spans="37:51">
      <c r="AK2945" s="100"/>
      <c r="AL2945" s="100"/>
      <c r="AM2945" s="100"/>
      <c r="AN2945" s="100"/>
      <c r="AO2945" s="100"/>
      <c r="AP2945" s="100"/>
      <c r="AQ2945" s="100"/>
      <c r="AR2945" s="100"/>
      <c r="AS2945" s="100"/>
      <c r="AT2945" s="100"/>
      <c r="AU2945" s="100"/>
      <c r="AV2945" s="100"/>
      <c r="AW2945" s="100"/>
      <c r="AX2945" s="100"/>
      <c r="AY2945" s="100"/>
    </row>
    <row r="2946" spans="37:51">
      <c r="AK2946" s="100"/>
      <c r="AL2946" s="100"/>
      <c r="AM2946" s="100"/>
      <c r="AN2946" s="100"/>
      <c r="AO2946" s="100"/>
      <c r="AP2946" s="100"/>
      <c r="AQ2946" s="100"/>
      <c r="AR2946" s="100"/>
      <c r="AS2946" s="100"/>
      <c r="AT2946" s="100"/>
      <c r="AU2946" s="100"/>
      <c r="AV2946" s="100"/>
      <c r="AW2946" s="100"/>
      <c r="AX2946" s="100"/>
      <c r="AY2946" s="100"/>
    </row>
    <row r="2947" spans="37:51">
      <c r="AK2947" s="100"/>
      <c r="AL2947" s="100"/>
      <c r="AM2947" s="100"/>
      <c r="AN2947" s="100"/>
      <c r="AO2947" s="100"/>
      <c r="AP2947" s="100"/>
      <c r="AQ2947" s="100"/>
      <c r="AR2947" s="100"/>
      <c r="AS2947" s="100"/>
      <c r="AT2947" s="100"/>
      <c r="AU2947" s="100"/>
      <c r="AV2947" s="100"/>
      <c r="AW2947" s="100"/>
      <c r="AX2947" s="100"/>
      <c r="AY2947" s="100"/>
    </row>
    <row r="2948" spans="37:51">
      <c r="AK2948" s="100"/>
      <c r="AL2948" s="100"/>
      <c r="AM2948" s="100"/>
      <c r="AN2948" s="100"/>
      <c r="AO2948" s="100"/>
      <c r="AP2948" s="100"/>
      <c r="AQ2948" s="100"/>
      <c r="AR2948" s="100"/>
      <c r="AS2948" s="100"/>
      <c r="AT2948" s="100"/>
      <c r="AU2948" s="100"/>
      <c r="AV2948" s="100"/>
      <c r="AW2948" s="100"/>
      <c r="AX2948" s="100"/>
      <c r="AY2948" s="100"/>
    </row>
    <row r="2949" spans="37:51">
      <c r="AK2949" s="100"/>
      <c r="AL2949" s="100"/>
      <c r="AM2949" s="100"/>
      <c r="AN2949" s="100"/>
      <c r="AO2949" s="100"/>
      <c r="AP2949" s="100"/>
      <c r="AQ2949" s="100"/>
      <c r="AR2949" s="100"/>
      <c r="AS2949" s="100"/>
      <c r="AT2949" s="100"/>
      <c r="AU2949" s="100"/>
      <c r="AV2949" s="100"/>
      <c r="AW2949" s="100"/>
      <c r="AX2949" s="100"/>
      <c r="AY2949" s="100"/>
    </row>
    <row r="2950" spans="37:51">
      <c r="AK2950" s="100"/>
      <c r="AL2950" s="100"/>
      <c r="AM2950" s="100"/>
      <c r="AN2950" s="100"/>
      <c r="AO2950" s="100"/>
      <c r="AP2950" s="100"/>
      <c r="AQ2950" s="100"/>
      <c r="AR2950" s="100"/>
      <c r="AS2950" s="100"/>
      <c r="AT2950" s="100"/>
      <c r="AU2950" s="100"/>
      <c r="AV2950" s="100"/>
      <c r="AW2950" s="100"/>
      <c r="AX2950" s="100"/>
      <c r="AY2950" s="100"/>
    </row>
    <row r="2951" spans="37:51">
      <c r="AK2951" s="100"/>
      <c r="AL2951" s="100"/>
      <c r="AM2951" s="100"/>
      <c r="AN2951" s="100"/>
      <c r="AO2951" s="100"/>
      <c r="AP2951" s="100"/>
      <c r="AQ2951" s="100"/>
      <c r="AR2951" s="100"/>
      <c r="AS2951" s="100"/>
      <c r="AT2951" s="100"/>
      <c r="AU2951" s="100"/>
      <c r="AV2951" s="100"/>
      <c r="AW2951" s="100"/>
      <c r="AX2951" s="100"/>
      <c r="AY2951" s="100"/>
    </row>
    <row r="2952" spans="37:51">
      <c r="AK2952" s="100"/>
      <c r="AL2952" s="100"/>
      <c r="AM2952" s="100"/>
      <c r="AN2952" s="100"/>
      <c r="AO2952" s="100"/>
      <c r="AP2952" s="100"/>
      <c r="AQ2952" s="100"/>
      <c r="AR2952" s="100"/>
      <c r="AS2952" s="100"/>
      <c r="AT2952" s="100"/>
      <c r="AU2952" s="100"/>
      <c r="AV2952" s="100"/>
      <c r="AW2952" s="100"/>
      <c r="AX2952" s="100"/>
      <c r="AY2952" s="100"/>
    </row>
    <row r="2953" spans="37:51">
      <c r="AK2953" s="100"/>
      <c r="AL2953" s="100"/>
      <c r="AM2953" s="100"/>
      <c r="AN2953" s="100"/>
      <c r="AO2953" s="100"/>
      <c r="AP2953" s="100"/>
      <c r="AQ2953" s="100"/>
      <c r="AR2953" s="100"/>
      <c r="AS2953" s="100"/>
      <c r="AT2953" s="100"/>
      <c r="AU2953" s="100"/>
      <c r="AV2953" s="100"/>
      <c r="AW2953" s="100"/>
      <c r="AX2953" s="100"/>
      <c r="AY2953" s="100"/>
    </row>
    <row r="2954" spans="37:51">
      <c r="AK2954" s="100"/>
      <c r="AL2954" s="100"/>
      <c r="AM2954" s="100"/>
      <c r="AN2954" s="100"/>
      <c r="AO2954" s="100"/>
      <c r="AP2954" s="100"/>
      <c r="AQ2954" s="100"/>
      <c r="AR2954" s="100"/>
      <c r="AS2954" s="100"/>
      <c r="AT2954" s="100"/>
      <c r="AU2954" s="100"/>
      <c r="AV2954" s="100"/>
      <c r="AW2954" s="100"/>
      <c r="AX2954" s="100"/>
      <c r="AY2954" s="100"/>
    </row>
    <row r="2955" spans="37:51">
      <c r="AK2955" s="100"/>
      <c r="AL2955" s="100"/>
      <c r="AM2955" s="100"/>
      <c r="AN2955" s="100"/>
      <c r="AO2955" s="100"/>
      <c r="AP2955" s="100"/>
      <c r="AQ2955" s="100"/>
      <c r="AR2955" s="100"/>
      <c r="AS2955" s="100"/>
      <c r="AT2955" s="100"/>
      <c r="AU2955" s="100"/>
      <c r="AV2955" s="100"/>
      <c r="AW2955" s="100"/>
      <c r="AX2955" s="100"/>
      <c r="AY2955" s="100"/>
    </row>
    <row r="2956" spans="37:51">
      <c r="AK2956" s="100"/>
      <c r="AL2956" s="100"/>
      <c r="AM2956" s="100"/>
      <c r="AN2956" s="100"/>
      <c r="AO2956" s="100"/>
      <c r="AP2956" s="100"/>
      <c r="AQ2956" s="100"/>
      <c r="AR2956" s="100"/>
      <c r="AS2956" s="100"/>
      <c r="AT2956" s="100"/>
      <c r="AU2956" s="100"/>
      <c r="AV2956" s="100"/>
      <c r="AW2956" s="100"/>
      <c r="AX2956" s="100"/>
      <c r="AY2956" s="100"/>
    </row>
    <row r="2957" spans="37:51">
      <c r="AK2957" s="100"/>
      <c r="AL2957" s="100"/>
      <c r="AM2957" s="100"/>
      <c r="AN2957" s="100"/>
      <c r="AO2957" s="100"/>
      <c r="AP2957" s="100"/>
      <c r="AQ2957" s="100"/>
      <c r="AR2957" s="100"/>
      <c r="AS2957" s="100"/>
      <c r="AT2957" s="100"/>
      <c r="AU2957" s="100"/>
      <c r="AV2957" s="100"/>
      <c r="AW2957" s="100"/>
      <c r="AX2957" s="100"/>
      <c r="AY2957" s="100"/>
    </row>
    <row r="2958" spans="37:51">
      <c r="AK2958" s="100"/>
      <c r="AL2958" s="100"/>
      <c r="AM2958" s="100"/>
      <c r="AN2958" s="100"/>
      <c r="AO2958" s="100"/>
      <c r="AP2958" s="100"/>
      <c r="AQ2958" s="100"/>
      <c r="AR2958" s="100"/>
      <c r="AS2958" s="100"/>
      <c r="AT2958" s="100"/>
      <c r="AU2958" s="100"/>
      <c r="AV2958" s="100"/>
      <c r="AW2958" s="100"/>
      <c r="AX2958" s="100"/>
      <c r="AY2958" s="100"/>
    </row>
    <row r="2959" spans="37:51">
      <c r="AK2959" s="100"/>
      <c r="AL2959" s="100"/>
      <c r="AM2959" s="100"/>
      <c r="AN2959" s="100"/>
      <c r="AO2959" s="100"/>
      <c r="AP2959" s="100"/>
      <c r="AQ2959" s="100"/>
      <c r="AR2959" s="100"/>
      <c r="AS2959" s="100"/>
      <c r="AT2959" s="100"/>
      <c r="AU2959" s="100"/>
      <c r="AV2959" s="100"/>
      <c r="AW2959" s="100"/>
      <c r="AX2959" s="100"/>
      <c r="AY2959" s="100"/>
    </row>
    <row r="2960" spans="37:51">
      <c r="AK2960" s="100"/>
      <c r="AL2960" s="100"/>
      <c r="AM2960" s="100"/>
      <c r="AN2960" s="100"/>
      <c r="AO2960" s="100"/>
      <c r="AP2960" s="100"/>
      <c r="AQ2960" s="100"/>
      <c r="AR2960" s="100"/>
      <c r="AS2960" s="100"/>
      <c r="AT2960" s="100"/>
      <c r="AU2960" s="100"/>
      <c r="AV2960" s="100"/>
      <c r="AW2960" s="100"/>
      <c r="AX2960" s="100"/>
      <c r="AY2960" s="100"/>
    </row>
    <row r="2961" spans="37:51">
      <c r="AK2961" s="100"/>
      <c r="AL2961" s="100"/>
      <c r="AM2961" s="100"/>
      <c r="AN2961" s="100"/>
      <c r="AO2961" s="100"/>
      <c r="AP2961" s="100"/>
      <c r="AQ2961" s="100"/>
      <c r="AR2961" s="100"/>
      <c r="AS2961" s="100"/>
      <c r="AT2961" s="100"/>
      <c r="AU2961" s="100"/>
      <c r="AV2961" s="100"/>
      <c r="AW2961" s="100"/>
      <c r="AX2961" s="100"/>
      <c r="AY2961" s="100"/>
    </row>
    <row r="2962" spans="37:51">
      <c r="AK2962" s="100"/>
      <c r="AL2962" s="100"/>
      <c r="AM2962" s="100"/>
      <c r="AN2962" s="100"/>
      <c r="AO2962" s="100"/>
      <c r="AP2962" s="100"/>
      <c r="AQ2962" s="100"/>
      <c r="AR2962" s="100"/>
      <c r="AS2962" s="100"/>
      <c r="AT2962" s="100"/>
      <c r="AU2962" s="100"/>
      <c r="AV2962" s="100"/>
      <c r="AW2962" s="100"/>
      <c r="AX2962" s="100"/>
      <c r="AY2962" s="100"/>
    </row>
    <row r="2963" spans="37:51">
      <c r="AK2963" s="100"/>
      <c r="AL2963" s="100"/>
      <c r="AM2963" s="100"/>
      <c r="AN2963" s="100"/>
      <c r="AO2963" s="100"/>
      <c r="AP2963" s="100"/>
      <c r="AQ2963" s="100"/>
      <c r="AR2963" s="100"/>
      <c r="AS2963" s="100"/>
      <c r="AT2963" s="100"/>
      <c r="AU2963" s="100"/>
      <c r="AV2963" s="100"/>
      <c r="AW2963" s="100"/>
      <c r="AX2963" s="100"/>
      <c r="AY2963" s="100"/>
    </row>
    <row r="2964" spans="37:51">
      <c r="AK2964" s="100"/>
      <c r="AL2964" s="100"/>
      <c r="AM2964" s="100"/>
      <c r="AN2964" s="100"/>
      <c r="AO2964" s="100"/>
      <c r="AP2964" s="100"/>
      <c r="AQ2964" s="100"/>
      <c r="AR2964" s="100"/>
      <c r="AS2964" s="100"/>
      <c r="AT2964" s="100"/>
      <c r="AU2964" s="100"/>
      <c r="AV2964" s="100"/>
      <c r="AW2964" s="100"/>
      <c r="AX2964" s="100"/>
      <c r="AY2964" s="100"/>
    </row>
  </sheetData>
  <mergeCells count="386">
    <mergeCell ref="A1:K1"/>
    <mergeCell ref="M1:U1"/>
    <mergeCell ref="A2:K2"/>
    <mergeCell ref="A3:K3"/>
    <mergeCell ref="M3:O3"/>
    <mergeCell ref="P3:R3"/>
    <mergeCell ref="S3:U3"/>
    <mergeCell ref="M4:O4"/>
    <mergeCell ref="P4:R4"/>
    <mergeCell ref="S4:U4"/>
    <mergeCell ref="A4:K5"/>
    <mergeCell ref="M5:O5"/>
    <mergeCell ref="P5:R5"/>
    <mergeCell ref="S5:U5"/>
    <mergeCell ref="A6:K6"/>
    <mergeCell ref="M6:O6"/>
    <mergeCell ref="P6:R6"/>
    <mergeCell ref="S6:U6"/>
    <mergeCell ref="A7:K7"/>
    <mergeCell ref="A8:K8"/>
    <mergeCell ref="M8:U11"/>
    <mergeCell ref="A9:K9"/>
    <mergeCell ref="A10:K10"/>
    <mergeCell ref="A11:K11"/>
    <mergeCell ref="A12:K12"/>
    <mergeCell ref="M12:U12"/>
    <mergeCell ref="A13:K13"/>
    <mergeCell ref="M13:U13"/>
    <mergeCell ref="A14:K14"/>
    <mergeCell ref="M14:U14"/>
    <mergeCell ref="A15:K15"/>
    <mergeCell ref="M15:U15"/>
    <mergeCell ref="A16:K16"/>
    <mergeCell ref="M16:U16"/>
    <mergeCell ref="A17:K17"/>
    <mergeCell ref="M17:U17"/>
    <mergeCell ref="A18:K18"/>
    <mergeCell ref="M18:U18"/>
    <mergeCell ref="A19:K19"/>
    <mergeCell ref="M19:U19"/>
    <mergeCell ref="M20:U20"/>
    <mergeCell ref="A20:K24"/>
    <mergeCell ref="M21:U21"/>
    <mergeCell ref="M22:U22"/>
    <mergeCell ref="M23:U23"/>
    <mergeCell ref="M24:U24"/>
    <mergeCell ref="M25:U25"/>
    <mergeCell ref="A26:G26"/>
    <mergeCell ref="M26:U26"/>
    <mergeCell ref="B27:C27"/>
    <mergeCell ref="D27:F27"/>
    <mergeCell ref="I27:K27"/>
    <mergeCell ref="G27:G28"/>
    <mergeCell ref="H27:H28"/>
    <mergeCell ref="M27:U28"/>
    <mergeCell ref="M29:U29"/>
    <mergeCell ref="M30:U33"/>
    <mergeCell ref="A35:U35"/>
    <mergeCell ref="A37:U37"/>
    <mergeCell ref="K38:N38"/>
    <mergeCell ref="O38:Q38"/>
    <mergeCell ref="R38:T38"/>
    <mergeCell ref="A38:A39"/>
    <mergeCell ref="B38:I39"/>
    <mergeCell ref="J38:J39"/>
    <mergeCell ref="U38:U39"/>
    <mergeCell ref="B40:I40"/>
    <mergeCell ref="B41:I41"/>
    <mergeCell ref="B42:I42"/>
    <mergeCell ref="B43:I43"/>
    <mergeCell ref="B44:I44"/>
    <mergeCell ref="B45:I45"/>
    <mergeCell ref="B46:I46"/>
    <mergeCell ref="A49:U49"/>
    <mergeCell ref="K50:N50"/>
    <mergeCell ref="O50:Q50"/>
    <mergeCell ref="R50:T50"/>
    <mergeCell ref="A50:A51"/>
    <mergeCell ref="B50:I51"/>
    <mergeCell ref="J50:J51"/>
    <mergeCell ref="U50:U51"/>
    <mergeCell ref="B52:I52"/>
    <mergeCell ref="B53:I53"/>
    <mergeCell ref="B54:I54"/>
    <mergeCell ref="B55:I55"/>
    <mergeCell ref="B56:I56"/>
    <mergeCell ref="B57:I57"/>
    <mergeCell ref="B58:I58"/>
    <mergeCell ref="B59:I59"/>
    <mergeCell ref="A62:U62"/>
    <mergeCell ref="K63:N63"/>
    <mergeCell ref="O63:Q63"/>
    <mergeCell ref="R63:T63"/>
    <mergeCell ref="A63:A64"/>
    <mergeCell ref="B63:I64"/>
    <mergeCell ref="J63:J64"/>
    <mergeCell ref="U63:U64"/>
    <mergeCell ref="B65:I65"/>
    <mergeCell ref="B66:I66"/>
    <mergeCell ref="B67:I67"/>
    <mergeCell ref="B68:I68"/>
    <mergeCell ref="B69:I69"/>
    <mergeCell ref="B70:I70"/>
    <mergeCell ref="B71:I71"/>
    <mergeCell ref="B72:I72"/>
    <mergeCell ref="A75:U75"/>
    <mergeCell ref="K76:N76"/>
    <mergeCell ref="O76:Q76"/>
    <mergeCell ref="R76:T76"/>
    <mergeCell ref="A76:A77"/>
    <mergeCell ref="B76:I77"/>
    <mergeCell ref="J76:J77"/>
    <mergeCell ref="U76:U77"/>
    <mergeCell ref="B78:I78"/>
    <mergeCell ref="B79:I79"/>
    <mergeCell ref="B80:I80"/>
    <mergeCell ref="B81:I81"/>
    <mergeCell ref="B82:I82"/>
    <mergeCell ref="B83:I83"/>
    <mergeCell ref="B84:I84"/>
    <mergeCell ref="B85:I85"/>
    <mergeCell ref="A88:U88"/>
    <mergeCell ref="K89:N89"/>
    <mergeCell ref="O89:Q89"/>
    <mergeCell ref="R89:T89"/>
    <mergeCell ref="A89:A90"/>
    <mergeCell ref="B89:I90"/>
    <mergeCell ref="J89:J90"/>
    <mergeCell ref="U89:U90"/>
    <mergeCell ref="B91:I91"/>
    <mergeCell ref="B93:I93"/>
    <mergeCell ref="B92:I92"/>
    <mergeCell ref="B94:I94"/>
    <mergeCell ref="B95:I95"/>
    <mergeCell ref="B96:I96"/>
    <mergeCell ref="B97:I97"/>
    <mergeCell ref="B98:I98"/>
    <mergeCell ref="B99:I99"/>
    <mergeCell ref="A103:U103"/>
    <mergeCell ref="K104:N104"/>
    <mergeCell ref="O104:Q104"/>
    <mergeCell ref="R104:T104"/>
    <mergeCell ref="A104:A105"/>
    <mergeCell ref="B104:I105"/>
    <mergeCell ref="J104:J105"/>
    <mergeCell ref="U104:U105"/>
    <mergeCell ref="B106:I106"/>
    <mergeCell ref="B107:I107"/>
    <mergeCell ref="B108:I108"/>
    <mergeCell ref="B109:I109"/>
    <mergeCell ref="B110:I110"/>
    <mergeCell ref="B112:I112"/>
    <mergeCell ref="B113:I113"/>
    <mergeCell ref="B111:I111"/>
    <mergeCell ref="A115:U115"/>
    <mergeCell ref="K116:N116"/>
    <mergeCell ref="O116:Q116"/>
    <mergeCell ref="R116:T116"/>
    <mergeCell ref="A116:A117"/>
    <mergeCell ref="B116:I117"/>
    <mergeCell ref="J116:J117"/>
    <mergeCell ref="U116:U117"/>
    <mergeCell ref="A118:U118"/>
    <mergeCell ref="B119:I119"/>
    <mergeCell ref="B120:I120"/>
    <mergeCell ref="B121:I121"/>
    <mergeCell ref="B122:I122"/>
    <mergeCell ref="B123:I123"/>
    <mergeCell ref="A124:U124"/>
    <mergeCell ref="B125:I125"/>
    <mergeCell ref="B126:I126"/>
    <mergeCell ref="B127:I127"/>
    <mergeCell ref="B128:I128"/>
    <mergeCell ref="B129:I129"/>
    <mergeCell ref="A130:U130"/>
    <mergeCell ref="B131:I131"/>
    <mergeCell ref="B132:I132"/>
    <mergeCell ref="B133:I133"/>
    <mergeCell ref="A134:U134"/>
    <mergeCell ref="B135:I135"/>
    <mergeCell ref="B136:I136"/>
    <mergeCell ref="B137:I137"/>
    <mergeCell ref="A138:U138"/>
    <mergeCell ref="B139:I139"/>
    <mergeCell ref="B140:I140"/>
    <mergeCell ref="B141:I141"/>
    <mergeCell ref="A142:I142"/>
    <mergeCell ref="A143:J144"/>
    <mergeCell ref="R143:U144"/>
    <mergeCell ref="K144:N144"/>
    <mergeCell ref="O144:Q144"/>
    <mergeCell ref="A146:U146"/>
    <mergeCell ref="K147:N147"/>
    <mergeCell ref="O147:Q147"/>
    <mergeCell ref="R147:T147"/>
    <mergeCell ref="A147:A148"/>
    <mergeCell ref="B147:I148"/>
    <mergeCell ref="J147:J148"/>
    <mergeCell ref="U147:U148"/>
    <mergeCell ref="A149:U149"/>
    <mergeCell ref="B150:I150"/>
    <mergeCell ref="B151:I151"/>
    <mergeCell ref="B152:I152"/>
    <mergeCell ref="A153:U153"/>
    <mergeCell ref="B154:I154"/>
    <mergeCell ref="B155:I155"/>
    <mergeCell ref="A156:U156"/>
    <mergeCell ref="B157:I157"/>
    <mergeCell ref="A158:I158"/>
    <mergeCell ref="A159:J160"/>
    <mergeCell ref="R159:U160"/>
    <mergeCell ref="K160:N160"/>
    <mergeCell ref="O160:Q160"/>
    <mergeCell ref="A173:U173"/>
    <mergeCell ref="A174:U174"/>
    <mergeCell ref="K175:N175"/>
    <mergeCell ref="O175:Q175"/>
    <mergeCell ref="R175:T175"/>
    <mergeCell ref="A175:A176"/>
    <mergeCell ref="B175:I176"/>
    <mergeCell ref="J175:J176"/>
    <mergeCell ref="U175:U176"/>
    <mergeCell ref="A177:U177"/>
    <mergeCell ref="B178:I178"/>
    <mergeCell ref="B179:I179"/>
    <mergeCell ref="B180:I180"/>
    <mergeCell ref="B181:I181"/>
    <mergeCell ref="B182:I182"/>
    <mergeCell ref="B183:I183"/>
    <mergeCell ref="B184:I184"/>
    <mergeCell ref="B185:I185"/>
    <mergeCell ref="B186:I186"/>
    <mergeCell ref="B187:I187"/>
    <mergeCell ref="B188:I188"/>
    <mergeCell ref="B189:I189"/>
    <mergeCell ref="B190:I190"/>
    <mergeCell ref="B191:I191"/>
    <mergeCell ref="B194:I194"/>
    <mergeCell ref="B195:I195"/>
    <mergeCell ref="B193:I193"/>
    <mergeCell ref="B192:I192"/>
    <mergeCell ref="B196:I196"/>
    <mergeCell ref="B197:I197"/>
    <mergeCell ref="B198:I198"/>
    <mergeCell ref="B200:I200"/>
    <mergeCell ref="B201:I201"/>
    <mergeCell ref="A202:I202"/>
    <mergeCell ref="A203:J204"/>
    <mergeCell ref="A209:U209"/>
    <mergeCell ref="B210:I210"/>
    <mergeCell ref="R203:U204"/>
    <mergeCell ref="K204:N204"/>
    <mergeCell ref="O204:Q204"/>
    <mergeCell ref="A206:U206"/>
    <mergeCell ref="K207:N207"/>
    <mergeCell ref="O207:Q207"/>
    <mergeCell ref="R207:T207"/>
    <mergeCell ref="A207:A208"/>
    <mergeCell ref="B207:I208"/>
    <mergeCell ref="J207:J208"/>
    <mergeCell ref="U207:U208"/>
    <mergeCell ref="B199:I199"/>
    <mergeCell ref="B211:I211"/>
    <mergeCell ref="B212:I212"/>
    <mergeCell ref="B214:I214"/>
    <mergeCell ref="B215:I215"/>
    <mergeCell ref="B219:I219"/>
    <mergeCell ref="B220:I220"/>
    <mergeCell ref="B222:I222"/>
    <mergeCell ref="B221:I221"/>
    <mergeCell ref="B213:I213"/>
    <mergeCell ref="B223:I223"/>
    <mergeCell ref="B216:I216"/>
    <mergeCell ref="B217:I217"/>
    <mergeCell ref="A218:U218"/>
    <mergeCell ref="B224:I224"/>
    <mergeCell ref="B225:I225"/>
    <mergeCell ref="A226:I226"/>
    <mergeCell ref="A227:J228"/>
    <mergeCell ref="R227:U228"/>
    <mergeCell ref="K228:N228"/>
    <mergeCell ref="O228:Q228"/>
    <mergeCell ref="A230:U230"/>
    <mergeCell ref="K231:N231"/>
    <mergeCell ref="O231:Q231"/>
    <mergeCell ref="R231:T231"/>
    <mergeCell ref="A231:A232"/>
    <mergeCell ref="B231:I232"/>
    <mergeCell ref="J231:J232"/>
    <mergeCell ref="U231:U232"/>
    <mergeCell ref="A233:U233"/>
    <mergeCell ref="B234:I234"/>
    <mergeCell ref="B237:I237"/>
    <mergeCell ref="B238:I238"/>
    <mergeCell ref="B239:I239"/>
    <mergeCell ref="B240:I240"/>
    <mergeCell ref="B241:I241"/>
    <mergeCell ref="B242:I242"/>
    <mergeCell ref="B236:I236"/>
    <mergeCell ref="B235:I235"/>
    <mergeCell ref="B243:I243"/>
    <mergeCell ref="A244:U244"/>
    <mergeCell ref="B246:I246"/>
    <mergeCell ref="B247:I247"/>
    <mergeCell ref="A248:I248"/>
    <mergeCell ref="A249:J250"/>
    <mergeCell ref="R249:U250"/>
    <mergeCell ref="K250:N250"/>
    <mergeCell ref="O250:Q250"/>
    <mergeCell ref="B245:I245"/>
    <mergeCell ref="R263:U264"/>
    <mergeCell ref="K264:N264"/>
    <mergeCell ref="O264:Q264"/>
    <mergeCell ref="A252:U252"/>
    <mergeCell ref="K253:N253"/>
    <mergeCell ref="O253:Q253"/>
    <mergeCell ref="R253:T253"/>
    <mergeCell ref="A253:A254"/>
    <mergeCell ref="B253:I254"/>
    <mergeCell ref="J253:J254"/>
    <mergeCell ref="U253:U254"/>
    <mergeCell ref="A255:U255"/>
    <mergeCell ref="B256:I256"/>
    <mergeCell ref="B257:I257"/>
    <mergeCell ref="B258:I258"/>
    <mergeCell ref="B259:I259"/>
    <mergeCell ref="B260:I260"/>
    <mergeCell ref="B261:I261"/>
    <mergeCell ref="A262:I262"/>
    <mergeCell ref="A263:J264"/>
    <mergeCell ref="B274:G274"/>
    <mergeCell ref="H274:I274"/>
    <mergeCell ref="J274:K274"/>
    <mergeCell ref="J272:P272"/>
    <mergeCell ref="Q276:R276"/>
    <mergeCell ref="A279:T279"/>
    <mergeCell ref="A280:T280"/>
    <mergeCell ref="K281:M281"/>
    <mergeCell ref="N281:P281"/>
    <mergeCell ref="Q281:S281"/>
    <mergeCell ref="A281:A282"/>
    <mergeCell ref="B281:I282"/>
    <mergeCell ref="J281:J282"/>
    <mergeCell ref="T281:T282"/>
    <mergeCell ref="H276:I276"/>
    <mergeCell ref="J276:K276"/>
    <mergeCell ref="L276:M276"/>
    <mergeCell ref="N276:P276"/>
    <mergeCell ref="L274:M274"/>
    <mergeCell ref="N274:P274"/>
    <mergeCell ref="A300:T300"/>
    <mergeCell ref="A291:T291"/>
    <mergeCell ref="B292:I292"/>
    <mergeCell ref="B293:I293"/>
    <mergeCell ref="A294:T294"/>
    <mergeCell ref="B295:I295"/>
    <mergeCell ref="B296:I296"/>
    <mergeCell ref="A297:I297"/>
    <mergeCell ref="A298:J299"/>
    <mergeCell ref="Q298:T299"/>
    <mergeCell ref="K299:M299"/>
    <mergeCell ref="N299:P299"/>
    <mergeCell ref="A287:T287"/>
    <mergeCell ref="B288:I288"/>
    <mergeCell ref="A289:T289"/>
    <mergeCell ref="B290:I290"/>
    <mergeCell ref="S272:U272"/>
    <mergeCell ref="A272:A273"/>
    <mergeCell ref="B272:G273"/>
    <mergeCell ref="H272:I273"/>
    <mergeCell ref="Q272:R273"/>
    <mergeCell ref="J273:K273"/>
    <mergeCell ref="L273:M273"/>
    <mergeCell ref="N273:P273"/>
    <mergeCell ref="A283:T283"/>
    <mergeCell ref="B284:I284"/>
    <mergeCell ref="A285:T285"/>
    <mergeCell ref="B286:I286"/>
    <mergeCell ref="Q274:R274"/>
    <mergeCell ref="B275:G275"/>
    <mergeCell ref="H275:I275"/>
    <mergeCell ref="J275:K275"/>
    <mergeCell ref="L275:M275"/>
    <mergeCell ref="N275:P275"/>
    <mergeCell ref="Q275:R275"/>
    <mergeCell ref="A276:G276"/>
  </mergeCells>
  <conditionalFormatting sqref="L30:L31">
    <cfRule type="cellIs" dxfId="0" priority="1" operator="equal">
      <formula>"E bine"</formula>
    </cfRule>
  </conditionalFormatting>
  <dataValidations count="15">
    <dataValidation type="list" allowBlank="1" showInputMessage="1" showErrorMessage="1" sqref="Q295:Q296 Q290 Q286 Q284 Q288 Q292:Q293 R93 R91 R96:R98 R109 R256:R261 R78:R81 R83:R84 R52:R58">
      <formula1>$Q$39</formula1>
    </dataValidation>
    <dataValidation type="list" allowBlank="1" showInputMessage="1" showErrorMessage="1" sqref="R295:R296 R290 R286 R284 R288 R292:R293 S91 S93:S94 IV131 R132 R127 R122 S96:S98 S109 S256:S261 S78:S84 S52:S58 R40:R45">
      <formula1>$R$39</formula1>
    </dataValidation>
    <dataValidation type="list" allowBlank="1" showInputMessage="1" showErrorMessage="1" sqref="S295:S296 S290 S286 S284 S288 S292:S293 T93:T94 T91 S136 IV131 S132 S127 S122 T96:T98 T109 T256:T261 T78:T84 T52:T58 S40:S45">
      <formula1>$S$39</formula1>
    </dataValidation>
    <dataValidation type="list" allowBlank="1" showInputMessage="1" showErrorMessage="1" sqref="U52:U58 U91:U94 U96:U98 U109 U256:U261 U78:U84">
      <formula1>$O$36:$S$36</formula1>
    </dataValidation>
    <dataValidation type="list" allowBlank="1" showInputMessage="1" showErrorMessage="1" sqref="U40:U45 U119:U123 U139:U141 IV131 U132 U127 U135:U137">
      <formula1>$P$36:$T$36</formula1>
    </dataValidation>
    <dataValidation type="list" allowBlank="1" showInputMessage="1" showErrorMessage="1" sqref="T40:T45 T136 IV131 T132:T133 T127 T122">
      <formula1>$T$39</formula1>
    </dataValidation>
    <dataValidation type="list" allowBlank="1" showInputMessage="1" showErrorMessage="1" sqref="U65:U71 U106:U108 U133 U131 U128:U129 U125:U126 U95 U110:U112 U150:U152">
      <formula1>$O$35:$S$35</formula1>
    </dataValidation>
    <dataValidation type="list" allowBlank="1" showInputMessage="1" showErrorMessage="1" sqref="R65:R71 R110:R112 R92 R245 R135:R137 R133 R131 R128:R129 R125:R126 R123 R119:R121 R94:R95 R140:R141 R150:R152 R106:R108 R82">
      <formula1>$Q$38</formula1>
    </dataValidation>
    <dataValidation type="list" allowBlank="1" showInputMessage="1" showErrorMessage="1" sqref="T65:T71 T106:T108 T92 T245 T110:T112 T135 T131 T128:T129 T125:T126 T123 T119:T121 T95 S157 T137 T150:T152 S154:S155 T139:T141">
      <formula1>$S$38</formula1>
    </dataValidation>
    <dataValidation type="list" allowBlank="1" showInputMessage="1" showErrorMessage="1" sqref="S65:S71 S106:S108 S92 S245 S110:S112 S133 S131 S128:S129 S125:S126 S123 S119:S121 S95 R157 S135 S150:S152 R154:R155 S140:S141">
      <formula1>$R$38</formula1>
    </dataValidation>
    <dataValidation type="list" allowBlank="1" showInputMessage="1" showErrorMessage="1" sqref="T157 T154:T155">
      <formula1>$T$38</formula1>
    </dataValidation>
    <dataValidation type="list" allowBlank="1" showInputMessage="1" showErrorMessage="1" sqref="U154:U155 U234:U242 U178:U201 U219:U224 U210:U216 U245:U246 U157">
      <formula1>$P$35:$T$35</formula1>
    </dataValidation>
    <dataValidation type="list" allowBlank="1" showInputMessage="1" showErrorMessage="1" sqref="U243 U217">
      <formula1>$Q$35:$T$35</formula1>
    </dataValidation>
    <dataValidation type="list" allowBlank="1" showInputMessage="1" showErrorMessage="1" sqref="B246:I246 B234:I242 B178:I192 B200:I201 B194:I198 B213:I213 B221:I221">
      <formula1>$B$38:$B$183</formula1>
    </dataValidation>
    <dataValidation type="list" allowBlank="1" showInputMessage="1" showErrorMessage="1" sqref="B219:I220 B222:I223 B199:I199 B214:I216 B193:I193 B210:I212">
      <formula1>$B$38:$B$176</formula1>
    </dataValidation>
  </dataValidations>
  <pageMargins left="0.55138900000000002" right="0.47222199999999998" top="0.55138900000000002" bottom="0.74791700000000005" header="0.35416700000000001" footer="0.315278"/>
  <pageSetup paperSize="9" pageOrder="overThenDown" orientation="landscape" r:id="rId1"/>
  <headerFooter>
    <oddFooter>&amp;LRECTOR,
Acad. Prof. univ. dr. Ioan Aurel POP&amp;CPag. &amp;P/&amp;N&amp;RDECAN,
Prof.univ.dr. Adrian Olimpiu  PETRUŞEL</oddFooter>
  </headerFooter>
  <ignoredErrors>
    <ignoredError sqref="P4:P6 S4:S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</vt:lpstr>
      <vt:lpstr>MIM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2016-05-09T08:20:32Z</dcterms:created>
  <dcterms:modified xsi:type="dcterms:W3CDTF">2016-05-10T10:58:13Z</dcterms:modified>
</cp:coreProperties>
</file>